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tin\Google Drive\CUP\DiGi\Komponenta 2 - E-Uslugi\Konkursi - resenija\"/>
    </mc:Choice>
  </mc:AlternateContent>
  <bookViews>
    <workbookView xWindow="0" yWindow="0" windowWidth="28800" windowHeight="12135" tabRatio="685"/>
  </bookViews>
  <sheets>
    <sheet name="Talentirani ucenici" sheetId="1" r:id="rId1"/>
    <sheet name="Talentirani ucenici sportisti" sheetId="2" r:id="rId2"/>
    <sheet name="Socijalna poddrska" sheetId="3" r:id="rId3"/>
    <sheet name="Ucenici od struki" sheetId="6" r:id="rId4"/>
    <sheet name="Ucenici Romi" sheetId="5" r:id="rId5"/>
    <sheet name="Ucenici bez roditeli" sheetId="4" r:id="rId6"/>
    <sheet name="Ucenici so posebni potrebi" sheetId="7" r:id="rId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7" l="1"/>
  <c r="D10" i="7" s="1"/>
  <c r="D9" i="7"/>
  <c r="C9" i="7"/>
  <c r="D8" i="7"/>
  <c r="D7" i="7"/>
  <c r="D6" i="7"/>
  <c r="D5" i="7"/>
  <c r="D4" i="7"/>
  <c r="E18" i="6"/>
  <c r="E17" i="6"/>
  <c r="E16" i="6"/>
  <c r="E15" i="6"/>
  <c r="E13" i="6"/>
  <c r="E12" i="6"/>
  <c r="E11" i="6"/>
  <c r="F9" i="6"/>
  <c r="E9" i="6"/>
  <c r="F8" i="6"/>
  <c r="F7" i="6"/>
  <c r="F6" i="6"/>
  <c r="F5" i="6"/>
  <c r="F4" i="6"/>
  <c r="C9" i="5"/>
  <c r="D8" i="5"/>
  <c r="D7" i="5"/>
  <c r="D6" i="5"/>
  <c r="D5" i="5"/>
  <c r="D4" i="5"/>
  <c r="C10" i="5" s="1"/>
  <c r="D10" i="5" s="1"/>
  <c r="D9" i="4"/>
  <c r="C9" i="4"/>
  <c r="D8" i="4"/>
  <c r="D7" i="4"/>
  <c r="D6" i="4"/>
  <c r="D5" i="4"/>
  <c r="D4" i="4"/>
  <c r="C10" i="4" s="1"/>
  <c r="D10" i="4" s="1"/>
  <c r="F35" i="3"/>
  <c r="F34" i="3"/>
  <c r="F33" i="3"/>
  <c r="F32" i="3"/>
  <c r="F31" i="3"/>
  <c r="F30" i="3"/>
  <c r="F29" i="3"/>
  <c r="F27" i="3"/>
  <c r="F26" i="3"/>
  <c r="F25" i="3"/>
  <c r="F24" i="3"/>
  <c r="F23" i="3"/>
  <c r="F22" i="3"/>
  <c r="C19" i="3"/>
  <c r="C20" i="3" s="1"/>
  <c r="F20" i="3" s="1"/>
  <c r="F17" i="3"/>
  <c r="F16" i="3"/>
  <c r="F15" i="3"/>
  <c r="F14" i="3"/>
  <c r="F13" i="3"/>
  <c r="F12" i="3"/>
  <c r="G8" i="3"/>
  <c r="F8" i="3"/>
  <c r="G7" i="3"/>
  <c r="G6" i="3"/>
  <c r="G5" i="3"/>
  <c r="G4" i="3"/>
  <c r="E19" i="2"/>
  <c r="C19" i="2"/>
  <c r="E18" i="2"/>
  <c r="C18" i="2"/>
  <c r="E17" i="2"/>
  <c r="C17" i="2"/>
  <c r="E16" i="2"/>
  <c r="C16" i="2"/>
  <c r="E14" i="2"/>
  <c r="C14" i="2"/>
  <c r="E13" i="2"/>
  <c r="C13" i="2"/>
  <c r="E12" i="2"/>
  <c r="C12" i="2"/>
  <c r="E11" i="2"/>
  <c r="C11" i="2"/>
  <c r="F9" i="2"/>
  <c r="E9" i="2"/>
  <c r="F8" i="2"/>
  <c r="F7" i="2"/>
  <c r="F6" i="2"/>
  <c r="F5" i="2"/>
  <c r="F4" i="2"/>
  <c r="E20" i="2" s="1"/>
  <c r="F20" i="2" s="1"/>
  <c r="E19" i="6" l="1"/>
  <c r="F19" i="6" s="1"/>
  <c r="F36" i="3"/>
  <c r="G36" i="3" s="1"/>
  <c r="F9" i="1" l="1"/>
  <c r="E18" i="1"/>
  <c r="E17" i="1"/>
  <c r="E16" i="1"/>
  <c r="E15" i="1"/>
  <c r="E13" i="1"/>
  <c r="E12" i="1"/>
  <c r="E11" i="1"/>
  <c r="F8" i="1"/>
  <c r="F7" i="1"/>
  <c r="F6" i="1"/>
  <c r="F5" i="1"/>
  <c r="F4" i="1"/>
  <c r="E19" i="1" l="1"/>
  <c r="F19" i="1" s="1"/>
</calcChain>
</file>

<file path=xl/sharedStrings.xml><?xml version="1.0" encoding="utf-8"?>
<sst xmlns="http://schemas.openxmlformats.org/spreadsheetml/2006/main" count="154" uniqueCount="70">
  <si>
    <t>КОНКУРС ЗА ДОДЕЛУВАЊЕ 100 СТИПЕНДИИ ЗА ТАЛЕНТИРАНИ УЧЕНИЦИ</t>
  </si>
  <si>
    <t>КРИТЕРИУМ</t>
  </si>
  <si>
    <t>ОСНОВНИ УСЛОВИ</t>
  </si>
  <si>
    <t>БРОЈ НА БОДОВИ ПО НАТПРЕВАР</t>
  </si>
  <si>
    <t>БРОЈ НА НАГРАДИ</t>
  </si>
  <si>
    <t>БРОЈ НА БОДОВИ ПО КРИТЕРИУМ</t>
  </si>
  <si>
    <t>ВАЛИДАТОР</t>
  </si>
  <si>
    <t>Редовен ученик</t>
  </si>
  <si>
    <r>
      <t xml:space="preserve">Дали освоил минимум: 
</t>
    </r>
    <r>
      <rPr>
        <sz val="11"/>
        <color theme="1"/>
        <rFont val="Calibri"/>
        <family val="2"/>
        <scheme val="minor"/>
      </rPr>
      <t>- две награди за поединечно освоено I, II или III место на меѓународен или државен натпревар во претходни две учебни години за ученик од I година, или 
- една награда за поединечно освоено I, II или III место на меѓународен или државен натпревар во претходната учебна година за ученик од II, III и IV година</t>
    </r>
  </si>
  <si>
    <t>Дали повторувал година</t>
  </si>
  <si>
    <t>Дали е корисник на стипендија од друга јавна институција</t>
  </si>
  <si>
    <t>Дали е државјанин на РСМ</t>
  </si>
  <si>
    <t>Просечен успех во досегашното образование</t>
  </si>
  <si>
    <t>Освоени награди на поединечно ниво на меѓународен натпревар</t>
  </si>
  <si>
    <t>1-во место</t>
  </si>
  <si>
    <t>2-ро место</t>
  </si>
  <si>
    <t>3-то место</t>
  </si>
  <si>
    <t>Освоени награди на поединечно ниво на државен натпревар</t>
  </si>
  <si>
    <t xml:space="preserve">Освоени награди и дипломи во поединечна категорија на меѓународни или државни натпревари за ученици од областа на науката, техниката, културата и уметноста, соодветни на струката што ја изучува ученикот </t>
  </si>
  <si>
    <t>ВКУПЕН БРОЈ БОДОВИ</t>
  </si>
  <si>
    <r>
      <rPr>
        <b/>
        <sz val="11"/>
        <rFont val="Calibri"/>
        <family val="2"/>
        <scheme val="minor"/>
      </rPr>
      <t xml:space="preserve">Инструкции за користење на калкулаторот: </t>
    </r>
    <r>
      <rPr>
        <sz val="11"/>
        <rFont val="Calibri"/>
        <family val="2"/>
        <scheme val="minor"/>
      </rPr>
      <t xml:space="preserve">
Може да го користите овој калкулатор за симулација на бодовите кои би ги добиле во согласност со начинот на бодување предвиден во конкурсот. Можете да пополнувате податоци само во белите полиња во табелата, односно во колоната за основни услови и број на награди. За дел од полињата треба да изберете опција ДА или НЕ, за успехот треба да се внесе број со две децимали, додека во делот на награди - број на награди за соодветната категорија. Доколку не ги исполнувате основните услови, тоа ќе биде прикажано во колоната „Валидатор“. Калкулаторот ќе го пресмета вкупниот број на бодови во зависност од пополнетите податоци. Калкулаторот е само симулатор, а бројот на бодови кои ќе ги добие апликантот зависи од поднесената апликација и придружната документација.</t>
    </r>
  </si>
  <si>
    <t>КОНКУРС ЗА ДОДЕЛУВАЊЕ 100 СТИПЕНДИИ ЗА ТАЛЕНТИРАНИ УЧЕНИЦИ - СПОРТИСТИ</t>
  </si>
  <si>
    <t>БРОЈ НА БОДОВИ / ПО НАТПРЕВАР</t>
  </si>
  <si>
    <t>/ БРОЈ НА НАГРАДИ</t>
  </si>
  <si>
    <r>
      <t xml:space="preserve">Дали освоил минимум: 
</t>
    </r>
    <r>
      <rPr>
        <sz val="11"/>
        <color theme="1"/>
        <rFont val="Calibri"/>
        <family val="2"/>
        <scheme val="minor"/>
      </rPr>
      <t>- две награди/дипломи за освоено I или II место на меѓународен или државен натпревар во областа на спортот во претходни две учебни години за ученик од I година, или 
- една награда/диплома за поединечно освоено I или II место на меѓународен или државен натпревар во претходната учебна година за ученик од II, III и IV година</t>
    </r>
  </si>
  <si>
    <r>
      <t xml:space="preserve">Просечен успех во досегашното образование
</t>
    </r>
    <r>
      <rPr>
        <sz val="11"/>
        <color theme="1"/>
        <rFont val="Calibri"/>
        <family val="2"/>
        <scheme val="minor"/>
      </rPr>
      <t>- Бодови за ученици од I година =
Збир од сите оценки од VI, VII, VIII и од IX година од основното образование/ вкупниот број оценки.
- Бодови за ученици од II година = 
Просечен успех од I година.
- Бодови за ученици од III година = 
Збир од сите оценки од  I и од II година / вкупниот број оценки.
- Бодови за ученици од IV година = 
Збир од сите оценки од  I, II и од III година/ вкупниот број оценки</t>
    </r>
  </si>
  <si>
    <r>
      <t xml:space="preserve">Освоени награди на меѓународен натпревар
</t>
    </r>
    <r>
      <rPr>
        <sz val="11"/>
        <color theme="1"/>
        <rFont val="Calibri"/>
        <family val="2"/>
        <scheme val="minor"/>
      </rPr>
      <t xml:space="preserve">- за ученик од I година, во текот на претходните две учебни години
- за ученик од II, III и IV година, во текот на претходната учебна година </t>
    </r>
  </si>
  <si>
    <t>1-во место (поедиенечно)</t>
  </si>
  <si>
    <t>2-ро место (поедиенечно)</t>
  </si>
  <si>
    <t>1-во место (екипно)</t>
  </si>
  <si>
    <t>2-ро место (екипно)</t>
  </si>
  <si>
    <r>
      <t xml:space="preserve">Освоени награди на државен натпревар
</t>
    </r>
    <r>
      <rPr>
        <sz val="11"/>
        <color theme="1"/>
        <rFont val="Calibri"/>
        <family val="2"/>
        <scheme val="minor"/>
      </rPr>
      <t xml:space="preserve">- за ученик од I година, во текот на претходните две учебни години
- за ученик од II, III и IV година, во текот на претходната учебна година </t>
    </r>
  </si>
  <si>
    <t>КОНКУРС ЗА ДОДЕЛУВАЊЕ 400 СТИПЕНДИИ ЗА СОЦИЈАЛНА ПОДДРШКА НА УЧЕНИЦИ</t>
  </si>
  <si>
    <r>
      <rPr>
        <b/>
        <sz val="11"/>
        <rFont val="Calibri"/>
        <family val="2"/>
        <scheme val="minor"/>
      </rPr>
      <t xml:space="preserve">Инструкции за користење на калкулаторот: </t>
    </r>
    <r>
      <rPr>
        <sz val="11"/>
        <rFont val="Calibri"/>
        <family val="2"/>
        <scheme val="minor"/>
      </rPr>
      <t xml:space="preserve">
Може да го користите овој калкулатор за симулација на бодовите кои би ги добиле во согласност со начинот на бодување предвиден во конкурсот. Можете да пополнувате податоци само во белите полиња во табелата, односно во колоната за основни услови и број на награди. За дел од полињата треба да изберете опција ДА или НЕ, за успехот треба да се внесе број со две децимали, во делот на приходи треба да се внесе износот за соодветната ставка, додека во делот на награди - број на награди за соодветната категорија. Доколку не ги исполнувате основните услови, тоа ќе биде прикажано во колоната „Валидатор“. Калкулаторот ќе го пресмета вкупниот број на бодови во зависност од пополнетите податоци. Калкулаторот е само симулатор, а бројот на бодови кои ќе ги добие апликантот зависи од поднесената апликација и придружната документација.</t>
    </r>
  </si>
  <si>
    <t>ПРИХОДИ / НЕТО ПЛАТА</t>
  </si>
  <si>
    <t>Дали е корисник на стипендија од други институции или фирми</t>
  </si>
  <si>
    <t>Материјална состојба</t>
  </si>
  <si>
    <t>Просечна нето плата во земјата според Државниот завод за статистика</t>
  </si>
  <si>
    <t>Број на членови во семејството</t>
  </si>
  <si>
    <t>Последна исплатена плата од татко</t>
  </si>
  <si>
    <t xml:space="preserve">Последна исплатена плата од мајка </t>
  </si>
  <si>
    <t>Последна исплатена плата од други членови на семејството</t>
  </si>
  <si>
    <t>Приходи од вршење стопанска и професионална дејност (на годишно ниво)</t>
  </si>
  <si>
    <t>Приходи од вршење земјоделска дејност (на годишно ниво)</t>
  </si>
  <si>
    <t>Приходи од имот и имотни права (на годишно ниво)</t>
  </si>
  <si>
    <t>Останати приходи на годишно ниво</t>
  </si>
  <si>
    <t>Вкупни приходи на месечно ниво</t>
  </si>
  <si>
    <t>Материјална состојба (%) од нето плата</t>
  </si>
  <si>
    <t>1-во место (поедичено)</t>
  </si>
  <si>
    <t>2-ро место (поедичено)</t>
  </si>
  <si>
    <t>3-то место (поедичено)</t>
  </si>
  <si>
    <t>1-во место (групно)</t>
  </si>
  <si>
    <t>2-ро место (групно)</t>
  </si>
  <si>
    <t>3-то место (групно)</t>
  </si>
  <si>
    <t>Ученикот е дете на самохрани родители, дете на корисници на социјална помош и дете на корисници на надомест по основ на технолошки вишок кај кои вкупните приходи во семејството се до нето минималната плата утврдена во Република Северна Македонија</t>
  </si>
  <si>
    <t>КОНКУРС ЗА ДОДЕЛУВАЊЕ 50 СТИПЕНДИИ ЗА УЧЕНИЦИ - ДЕЦА БЕЗ РОДИТЕЛИ</t>
  </si>
  <si>
    <r>
      <rPr>
        <b/>
        <sz val="11"/>
        <rFont val="Calibri"/>
        <family val="2"/>
        <scheme val="minor"/>
      </rPr>
      <t xml:space="preserve">Инструкции за користење на калкулаторот: </t>
    </r>
    <r>
      <rPr>
        <sz val="11"/>
        <rFont val="Calibri"/>
        <family val="2"/>
        <scheme val="minor"/>
      </rPr>
      <t xml:space="preserve">
Може да го користите овој калкулатор за симулација на бодовите кои би ги добиле во согласност со начинот на бодување предвиден во конкурсот. Можете да пополнувате податоци само во белите полиња во табелата, односно во колоната за основни услови. За дел од полињата треба да изберете опција ДА или НЕ, a за успехот треба да се внесе број со две децимали. Доколку не ги исполнувате основните услови, тоа ќе биде прикажано во колоната „Валидатор“. Калкулаторот ќе го пресмета вкупниот број на бодови во зависност од пополнетите податоци. Калкулаторот е само симулатор, а бројот на бодови кои ќе ги добие апликантот зависи од поднесената апликација и придружната документација.</t>
    </r>
  </si>
  <si>
    <t>Дали има потврда дека е дете без родител</t>
  </si>
  <si>
    <t>Дали е корисник на стипендија од друга јавна институција или фирма</t>
  </si>
  <si>
    <t>КОНКУРС ЗА ДОДЕЛУВАЊЕ СТИПЕНДИИ ЗА УЧЕНИЦИ РОМИ</t>
  </si>
  <si>
    <t>Припадник на ромската заедница</t>
  </si>
  <si>
    <t>Дали има примерно поведение</t>
  </si>
  <si>
    <t>КОНКУРС ЗА ДОДЕЛУВАЊЕ СТИПЕНДИИ ЗА УЧЕНИЦИ ОД СТРУКИ ОД СРЕДНО СТРУЧНО ОБРАЗОВАНИЕ</t>
  </si>
  <si>
    <t>Редовен ученик од соодветната струка согласно  конкурсот</t>
  </si>
  <si>
    <t>Дали освоил најмалку една награда за I, II или III место на меѓународен натпревар или на државен натпревар од од соодветната струка согласно  конкурсот</t>
  </si>
  <si>
    <t>Освоени награди на меѓународен натпревар</t>
  </si>
  <si>
    <t>Освоени награди на државен натпревар</t>
  </si>
  <si>
    <t>Освоени награди од областа на соодветната струка согласно  конкурсот</t>
  </si>
  <si>
    <t>КОНКУРС ЗА ДОДЕЛУВАЊЕ 100 СТИПЕНДИИ ЗА УЧЕНИЦИ СО ПОСЕБНИ ПОТРЕБИ</t>
  </si>
  <si>
    <t>Дали има наод и мислење за видот и степенот на попреченоста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</si>
</sst>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theme="1"/>
      <name val="Calibri"/>
      <family val="2"/>
      <charset val="204"/>
      <scheme val="minor"/>
    </font>
    <font>
      <b/>
      <sz val="12"/>
      <color theme="0"/>
      <name val="Calibri"/>
      <family val="2"/>
      <scheme val="minor"/>
    </font>
    <font>
      <b/>
      <sz val="11"/>
      <color theme="0"/>
      <name val="Calibri"/>
      <family val="2"/>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theme="4"/>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0"/>
        <bgColor indexed="64"/>
      </patternFill>
    </fill>
    <fill>
      <patternFill patternType="solid">
        <fgColor rgb="FF99FF99"/>
        <bgColor indexed="64"/>
      </patternFill>
    </fill>
    <fill>
      <patternFill patternType="solid">
        <fgColor theme="0" tint="-0.249977111117893"/>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63">
    <xf numFmtId="0" fontId="0" fillId="0" borderId="0" xfId="0"/>
    <xf numFmtId="0" fontId="0" fillId="0" borderId="0" xfId="0" applyAlignment="1" applyProtection="1">
      <alignment horizontal="center" vertical="center"/>
    </xf>
    <xf numFmtId="0" fontId="2" fillId="3" borderId="4" xfId="0" applyFont="1" applyFill="1" applyBorder="1" applyAlignment="1" applyProtection="1">
      <alignment horizontal="center" vertical="center"/>
    </xf>
    <xf numFmtId="1" fontId="2" fillId="3" borderId="4" xfId="0" applyNumberFormat="1" applyFont="1" applyFill="1" applyBorder="1" applyAlignment="1" applyProtection="1">
      <alignment horizontal="center" vertical="center" wrapText="1"/>
    </xf>
    <xf numFmtId="0" fontId="3" fillId="0" borderId="5" xfId="0" applyFont="1" applyBorder="1" applyAlignment="1" applyProtection="1">
      <alignment wrapText="1"/>
    </xf>
    <xf numFmtId="2" fontId="0" fillId="0" borderId="6" xfId="0" applyNumberFormat="1" applyFill="1" applyBorder="1" applyAlignment="1" applyProtection="1">
      <alignment horizontal="center"/>
      <protection locked="0"/>
    </xf>
    <xf numFmtId="0" fontId="0" fillId="0" borderId="0" xfId="0" applyProtection="1"/>
    <xf numFmtId="2" fontId="0" fillId="0" borderId="6" xfId="0" applyNumberFormat="1" applyBorder="1" applyAlignment="1" applyProtection="1">
      <alignment horizontal="center"/>
      <protection locked="0"/>
    </xf>
    <xf numFmtId="0" fontId="0" fillId="0" borderId="5" xfId="0" applyBorder="1" applyAlignment="1" applyProtection="1">
      <alignment horizontal="left" indent="1"/>
    </xf>
    <xf numFmtId="1" fontId="0" fillId="5" borderId="5" xfId="0" applyNumberFormat="1" applyFill="1" applyBorder="1" applyAlignment="1" applyProtection="1">
      <alignment horizontal="center"/>
      <protection locked="0"/>
    </xf>
    <xf numFmtId="0" fontId="0" fillId="0" borderId="7" xfId="0" applyBorder="1" applyAlignment="1" applyProtection="1">
      <alignment horizontal="left" indent="1"/>
    </xf>
    <xf numFmtId="0" fontId="3" fillId="0" borderId="7" xfId="0" applyFont="1" applyBorder="1" applyAlignment="1" applyProtection="1">
      <alignment horizontal="left" wrapText="1"/>
    </xf>
    <xf numFmtId="0" fontId="3" fillId="5" borderId="8" xfId="0" applyFont="1" applyFill="1" applyBorder="1" applyAlignment="1" applyProtection="1">
      <alignment horizontal="left" vertical="center"/>
    </xf>
    <xf numFmtId="2" fontId="3" fillId="5" borderId="10" xfId="0" applyNumberFormat="1" applyFont="1" applyFill="1" applyBorder="1" applyAlignment="1" applyProtection="1">
      <alignment horizontal="center" vertical="center" wrapText="1"/>
    </xf>
    <xf numFmtId="0" fontId="3" fillId="6" borderId="10" xfId="0" applyFont="1" applyFill="1" applyBorder="1" applyAlignment="1" applyProtection="1">
      <alignment horizontal="center" vertical="center"/>
    </xf>
    <xf numFmtId="1" fontId="0" fillId="0" borderId="0" xfId="0" applyNumberFormat="1" applyAlignment="1" applyProtection="1">
      <alignment horizontal="center"/>
    </xf>
    <xf numFmtId="4" fontId="4" fillId="7" borderId="5" xfId="0" applyNumberFormat="1" applyFont="1" applyFill="1" applyBorder="1" applyAlignment="1" applyProtection="1">
      <alignment horizontal="right" wrapText="1"/>
    </xf>
    <xf numFmtId="2" fontId="0" fillId="7" borderId="5" xfId="0" applyNumberFormat="1" applyFill="1" applyBorder="1" applyAlignment="1" applyProtection="1">
      <alignment horizontal="center"/>
    </xf>
    <xf numFmtId="1" fontId="0" fillId="7" borderId="5" xfId="0" applyNumberFormat="1" applyFill="1" applyBorder="1" applyAlignment="1" applyProtection="1">
      <alignment horizontal="center"/>
    </xf>
    <xf numFmtId="0" fontId="0" fillId="7" borderId="5" xfId="0" applyFill="1" applyBorder="1" applyAlignment="1" applyProtection="1">
      <alignment wrapText="1"/>
    </xf>
    <xf numFmtId="0" fontId="3" fillId="7" borderId="5" xfId="0" applyFont="1" applyFill="1" applyBorder="1" applyAlignment="1" applyProtection="1">
      <alignment wrapText="1"/>
    </xf>
    <xf numFmtId="0" fontId="0" fillId="7" borderId="5" xfId="0" applyFill="1" applyBorder="1" applyAlignment="1" applyProtection="1">
      <alignment horizontal="left" wrapText="1" indent="1"/>
    </xf>
    <xf numFmtId="1" fontId="0" fillId="7" borderId="7" xfId="0" applyNumberFormat="1" applyFill="1" applyBorder="1" applyAlignment="1" applyProtection="1">
      <alignment horizontal="center"/>
    </xf>
    <xf numFmtId="164" fontId="0" fillId="7" borderId="7" xfId="0" applyNumberFormat="1" applyFill="1" applyBorder="1" applyAlignment="1" applyProtection="1">
      <alignment horizontal="center"/>
    </xf>
    <xf numFmtId="1" fontId="3" fillId="7" borderId="9" xfId="0" applyNumberFormat="1" applyFont="1" applyFill="1" applyBorder="1" applyAlignment="1" applyProtection="1">
      <alignment horizontal="center"/>
    </xf>
    <xf numFmtId="0" fontId="2" fillId="3" borderId="5" xfId="0" applyFont="1" applyFill="1" applyBorder="1" applyAlignment="1" applyProtection="1">
      <alignment horizontal="center" vertical="center"/>
    </xf>
    <xf numFmtId="1" fontId="2" fillId="3" borderId="5" xfId="0" applyNumberFormat="1" applyFont="1" applyFill="1" applyBorder="1" applyAlignment="1" applyProtection="1">
      <alignment horizontal="center" vertical="center" wrapText="1"/>
    </xf>
    <xf numFmtId="2" fontId="0" fillId="7" borderId="6" xfId="0" applyNumberFormat="1" applyFill="1" applyBorder="1" applyAlignment="1" applyProtection="1">
      <alignment horizontal="center"/>
    </xf>
    <xf numFmtId="0" fontId="3" fillId="0" borderId="8" xfId="0" applyFont="1" applyBorder="1" applyAlignment="1" applyProtection="1">
      <alignment horizontal="left" vertical="center"/>
    </xf>
    <xf numFmtId="1" fontId="3" fillId="7" borderId="11" xfId="0" applyNumberFormat="1" applyFont="1" applyFill="1" applyBorder="1" applyAlignment="1" applyProtection="1">
      <alignment horizontal="center"/>
    </xf>
    <xf numFmtId="4" fontId="2" fillId="3" borderId="5" xfId="0" applyNumberFormat="1" applyFont="1" applyFill="1" applyBorder="1" applyAlignment="1" applyProtection="1">
      <alignment horizontal="center" vertical="center" wrapText="1"/>
    </xf>
    <xf numFmtId="0" fontId="0" fillId="7" borderId="5" xfId="0" applyFill="1" applyBorder="1" applyProtection="1"/>
    <xf numFmtId="4" fontId="4" fillId="7" borderId="5" xfId="0" applyNumberFormat="1" applyFont="1" applyFill="1" applyBorder="1" applyAlignment="1" applyProtection="1">
      <alignment wrapText="1"/>
    </xf>
    <xf numFmtId="1" fontId="0" fillId="7" borderId="6" xfId="0" applyNumberFormat="1" applyFill="1" applyBorder="1" applyAlignment="1" applyProtection="1">
      <alignment horizontal="center"/>
    </xf>
    <xf numFmtId="0" fontId="0" fillId="0" borderId="5" xfId="0" applyBorder="1" applyAlignment="1" applyProtection="1">
      <alignment horizontal="left" wrapText="1" indent="1"/>
    </xf>
    <xf numFmtId="4" fontId="4" fillId="7" borderId="5" xfId="0" applyNumberFormat="1" applyFont="1" applyFill="1" applyBorder="1" applyAlignment="1" applyProtection="1">
      <alignment wrapText="1"/>
      <protection locked="0"/>
    </xf>
    <xf numFmtId="3" fontId="4" fillId="0" borderId="5" xfId="0" applyNumberFormat="1" applyFont="1" applyBorder="1" applyAlignment="1" applyProtection="1">
      <alignment wrapText="1"/>
      <protection locked="0"/>
    </xf>
    <xf numFmtId="4" fontId="4" fillId="0" borderId="5" xfId="0" applyNumberFormat="1" applyFont="1" applyBorder="1" applyAlignment="1" applyProtection="1">
      <alignment wrapText="1"/>
      <protection locked="0"/>
    </xf>
    <xf numFmtId="10" fontId="3" fillId="7" borderId="5" xfId="0" applyNumberFormat="1" applyFont="1" applyFill="1" applyBorder="1" applyAlignment="1" applyProtection="1">
      <alignment wrapText="1"/>
    </xf>
    <xf numFmtId="0" fontId="0" fillId="7" borderId="6" xfId="0" applyFill="1" applyBorder="1" applyProtection="1"/>
    <xf numFmtId="0" fontId="0" fillId="7" borderId="5" xfId="0" applyFill="1" applyBorder="1" applyAlignment="1" applyProtection="1">
      <alignment horizontal="left" indent="1"/>
    </xf>
    <xf numFmtId="0" fontId="3" fillId="7" borderId="13" xfId="0" applyFont="1" applyFill="1" applyBorder="1" applyAlignment="1" applyProtection="1">
      <alignment horizontal="left" vertical="center"/>
    </xf>
    <xf numFmtId="4" fontId="3" fillId="7" borderId="13" xfId="0" applyNumberFormat="1" applyFont="1" applyFill="1" applyBorder="1" applyAlignment="1" applyProtection="1">
      <alignment horizontal="left"/>
    </xf>
    <xf numFmtId="1" fontId="3" fillId="5" borderId="11" xfId="0" applyNumberFormat="1" applyFont="1" applyFill="1" applyBorder="1" applyAlignment="1" applyProtection="1">
      <alignment horizontal="center" vertical="center" wrapText="1"/>
    </xf>
    <xf numFmtId="4" fontId="0" fillId="0" borderId="0" xfId="0" applyNumberFormat="1" applyProtection="1"/>
    <xf numFmtId="2" fontId="0" fillId="7" borderId="7" xfId="0" applyNumberFormat="1" applyFill="1" applyBorder="1" applyAlignment="1" applyProtection="1">
      <alignment horizontal="center"/>
    </xf>
    <xf numFmtId="2" fontId="4" fillId="7" borderId="5" xfId="0" applyNumberFormat="1" applyFont="1" applyFill="1" applyBorder="1" applyAlignment="1" applyProtection="1">
      <alignment horizontal="center"/>
    </xf>
    <xf numFmtId="0" fontId="0" fillId="7" borderId="14" xfId="0" applyFill="1" applyBorder="1" applyAlignment="1" applyProtection="1">
      <alignment wrapText="1"/>
    </xf>
    <xf numFmtId="0" fontId="0" fillId="7" borderId="7" xfId="0" applyFill="1" applyBorder="1" applyAlignment="1" applyProtection="1">
      <alignment wrapText="1"/>
    </xf>
    <xf numFmtId="0" fontId="3" fillId="7" borderId="8" xfId="0" applyFont="1" applyFill="1" applyBorder="1" applyAlignment="1" applyProtection="1">
      <alignment horizontal="left"/>
    </xf>
    <xf numFmtId="2" fontId="3" fillId="5" borderId="15" xfId="0" applyNumberFormat="1" applyFont="1" applyFill="1" applyBorder="1" applyAlignment="1" applyProtection="1">
      <alignment horizontal="center" vertical="center"/>
    </xf>
    <xf numFmtId="2" fontId="0" fillId="0" borderId="5" xfId="0" applyNumberFormat="1" applyBorder="1" applyAlignment="1" applyProtection="1">
      <alignment horizontal="center"/>
      <protection locked="0"/>
    </xf>
    <xf numFmtId="1" fontId="0" fillId="5" borderId="7" xfId="0" applyNumberFormat="1" applyFill="1" applyBorder="1" applyAlignment="1" applyProtection="1">
      <alignment horizontal="center"/>
      <protection locked="0"/>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5" fillId="4" borderId="1" xfId="0" applyFont="1" applyFill="1" applyBorder="1" applyAlignment="1" applyProtection="1">
      <alignment horizontal="left" vertical="top" wrapText="1"/>
    </xf>
    <xf numFmtId="0" fontId="5" fillId="4" borderId="2" xfId="0" applyFont="1" applyFill="1" applyBorder="1" applyAlignment="1" applyProtection="1">
      <alignment horizontal="left" vertical="top"/>
    </xf>
    <xf numFmtId="0" fontId="5" fillId="4" borderId="3" xfId="0" applyFont="1" applyFill="1" applyBorder="1" applyAlignment="1" applyProtection="1">
      <alignment horizontal="left" vertical="top"/>
    </xf>
    <xf numFmtId="0" fontId="1" fillId="2" borderId="1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5" fillId="4" borderId="12" xfId="0" applyFont="1" applyFill="1" applyBorder="1" applyAlignment="1" applyProtection="1">
      <alignment horizontal="left" vertical="top" wrapText="1"/>
    </xf>
    <xf numFmtId="0" fontId="5" fillId="4" borderId="0" xfId="0" applyFont="1" applyFill="1" applyBorder="1" applyAlignment="1" applyProtection="1">
      <alignment horizontal="left" vertical="top" wrapText="1"/>
    </xf>
  </cellXfs>
  <cellStyles count="1">
    <cellStyle name="Normal" xfId="0" builtinId="0"/>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abSelected="1" zoomScaleNormal="100" workbookViewId="0">
      <selection sqref="A1:F1"/>
    </sheetView>
  </sheetViews>
  <sheetFormatPr defaultRowHeight="15" x14ac:dyDescent="0.25"/>
  <cols>
    <col min="1" max="1" width="44.7109375" style="6" customWidth="1"/>
    <col min="2" max="2" width="18.5703125" style="6" customWidth="1"/>
    <col min="3" max="5" width="18.7109375" style="15" customWidth="1"/>
    <col min="6" max="6" width="42.42578125" style="6" customWidth="1"/>
    <col min="7" max="16384" width="9.140625" style="6"/>
  </cols>
  <sheetData>
    <row r="1" spans="1:6" s="1" customFormat="1" ht="31.15" customHeight="1" thickBot="1" x14ac:dyDescent="0.3">
      <c r="A1" s="53" t="s">
        <v>0</v>
      </c>
      <c r="B1" s="54"/>
      <c r="C1" s="54"/>
      <c r="D1" s="54"/>
      <c r="E1" s="54"/>
      <c r="F1" s="55"/>
    </row>
    <row r="2" spans="1:6" s="1" customFormat="1" ht="41.45" customHeight="1" thickBot="1" x14ac:dyDescent="0.3">
      <c r="A2" s="2" t="s">
        <v>1</v>
      </c>
      <c r="B2" s="2" t="s">
        <v>2</v>
      </c>
      <c r="C2" s="3" t="s">
        <v>3</v>
      </c>
      <c r="D2" s="3" t="s">
        <v>4</v>
      </c>
      <c r="E2" s="3" t="s">
        <v>5</v>
      </c>
      <c r="F2" s="3" t="s">
        <v>6</v>
      </c>
    </row>
    <row r="3" spans="1:6" s="1" customFormat="1" ht="92.25" customHeight="1" thickBot="1" x14ac:dyDescent="0.3">
      <c r="A3" s="56" t="s">
        <v>20</v>
      </c>
      <c r="B3" s="57"/>
      <c r="C3" s="57"/>
      <c r="D3" s="57"/>
      <c r="E3" s="57"/>
      <c r="F3" s="58"/>
    </row>
    <row r="4" spans="1:6" x14ac:dyDescent="0.25">
      <c r="A4" s="4" t="s">
        <v>7</v>
      </c>
      <c r="B4" s="5"/>
      <c r="C4" s="16"/>
      <c r="D4" s="17"/>
      <c r="E4" s="18"/>
      <c r="F4" s="19" t="str">
        <f>IF(B4="НЕ","Не исполнува услови - не е редовен ученик","")</f>
        <v/>
      </c>
    </row>
    <row r="5" spans="1:6" ht="135" x14ac:dyDescent="0.25">
      <c r="A5" s="4" t="s">
        <v>8</v>
      </c>
      <c r="B5" s="5"/>
      <c r="C5" s="16"/>
      <c r="D5" s="17"/>
      <c r="E5" s="18"/>
      <c r="F5" s="19" t="str">
        <f>IF(B5="НЕ","Не исполнува услови - не освоил потребни награди на меѓународен или државен натпревар","")</f>
        <v/>
      </c>
    </row>
    <row r="6" spans="1:6" x14ac:dyDescent="0.25">
      <c r="A6" s="4" t="s">
        <v>9</v>
      </c>
      <c r="B6" s="5"/>
      <c r="C6" s="16"/>
      <c r="D6" s="17"/>
      <c r="E6" s="18"/>
      <c r="F6" s="19" t="str">
        <f>IF(B6="ДА","Не исполнува услови - повторувал година","")</f>
        <v/>
      </c>
    </row>
    <row r="7" spans="1:6" ht="30" x14ac:dyDescent="0.25">
      <c r="A7" s="4" t="s">
        <v>10</v>
      </c>
      <c r="B7" s="5"/>
      <c r="C7" s="16"/>
      <c r="D7" s="17"/>
      <c r="E7" s="18"/>
      <c r="F7" s="19" t="str">
        <f>IF(B7="ДА","Не исполнува услови - корисник на друга стипендија","")</f>
        <v/>
      </c>
    </row>
    <row r="8" spans="1:6" x14ac:dyDescent="0.25">
      <c r="A8" s="4" t="s">
        <v>11</v>
      </c>
      <c r="B8" s="5"/>
      <c r="C8" s="16"/>
      <c r="D8" s="17"/>
      <c r="E8" s="18"/>
      <c r="F8" s="19" t="str">
        <f>IF(B8="НЕ","Не исполнува услови - не е државјанин","")</f>
        <v/>
      </c>
    </row>
    <row r="9" spans="1:6" x14ac:dyDescent="0.25">
      <c r="A9" s="4" t="s">
        <v>12</v>
      </c>
      <c r="B9" s="7"/>
      <c r="C9" s="16"/>
      <c r="D9" s="17"/>
      <c r="E9" s="18"/>
      <c r="F9" s="19" t="str">
        <f>IF(AND(B9&gt;0,B9&lt;4.51),"Не исполнува услови - недоволен успех","")</f>
        <v/>
      </c>
    </row>
    <row r="10" spans="1:6" ht="30" x14ac:dyDescent="0.25">
      <c r="A10" s="4" t="s">
        <v>13</v>
      </c>
      <c r="B10" s="20"/>
      <c r="C10" s="18"/>
      <c r="D10" s="18"/>
      <c r="E10" s="18"/>
      <c r="F10" s="19"/>
    </row>
    <row r="11" spans="1:6" x14ac:dyDescent="0.25">
      <c r="A11" s="8" t="s">
        <v>14</v>
      </c>
      <c r="B11" s="21"/>
      <c r="C11" s="18">
        <v>5</v>
      </c>
      <c r="D11" s="9"/>
      <c r="E11" s="18" t="str">
        <f>IF(D11="","",C11*D11)</f>
        <v/>
      </c>
      <c r="F11" s="19"/>
    </row>
    <row r="12" spans="1:6" x14ac:dyDescent="0.25">
      <c r="A12" s="8" t="s">
        <v>15</v>
      </c>
      <c r="B12" s="21"/>
      <c r="C12" s="18">
        <v>4</v>
      </c>
      <c r="D12" s="9"/>
      <c r="E12" s="18" t="str">
        <f t="shared" ref="E12:E18" si="0">IF(D12="","",C12*D12)</f>
        <v/>
      </c>
      <c r="F12" s="19"/>
    </row>
    <row r="13" spans="1:6" x14ac:dyDescent="0.25">
      <c r="A13" s="8" t="s">
        <v>16</v>
      </c>
      <c r="B13" s="21"/>
      <c r="C13" s="18">
        <v>3</v>
      </c>
      <c r="D13" s="9"/>
      <c r="E13" s="18" t="str">
        <f t="shared" si="0"/>
        <v/>
      </c>
      <c r="F13" s="19"/>
    </row>
    <row r="14" spans="1:6" ht="30" x14ac:dyDescent="0.25">
      <c r="A14" s="4" t="s">
        <v>17</v>
      </c>
      <c r="B14" s="21"/>
      <c r="C14" s="18"/>
      <c r="D14" s="18"/>
      <c r="E14" s="18"/>
      <c r="F14" s="19"/>
    </row>
    <row r="15" spans="1:6" x14ac:dyDescent="0.25">
      <c r="A15" s="8" t="s">
        <v>14</v>
      </c>
      <c r="B15" s="21"/>
      <c r="C15" s="18">
        <v>4</v>
      </c>
      <c r="D15" s="9"/>
      <c r="E15" s="18" t="str">
        <f t="shared" si="0"/>
        <v/>
      </c>
      <c r="F15" s="19"/>
    </row>
    <row r="16" spans="1:6" x14ac:dyDescent="0.25">
      <c r="A16" s="8" t="s">
        <v>15</v>
      </c>
      <c r="B16" s="21"/>
      <c r="C16" s="18">
        <v>3</v>
      </c>
      <c r="D16" s="9"/>
      <c r="E16" s="18" t="str">
        <f t="shared" si="0"/>
        <v/>
      </c>
      <c r="F16" s="19"/>
    </row>
    <row r="17" spans="1:6" x14ac:dyDescent="0.25">
      <c r="A17" s="10" t="s">
        <v>16</v>
      </c>
      <c r="B17" s="21"/>
      <c r="C17" s="22">
        <v>2</v>
      </c>
      <c r="D17" s="9"/>
      <c r="E17" s="22" t="str">
        <f t="shared" si="0"/>
        <v/>
      </c>
      <c r="F17" s="19"/>
    </row>
    <row r="18" spans="1:6" ht="75.75" thickBot="1" x14ac:dyDescent="0.3">
      <c r="A18" s="11" t="s">
        <v>18</v>
      </c>
      <c r="B18" s="21"/>
      <c r="C18" s="23">
        <v>1</v>
      </c>
      <c r="D18" s="9"/>
      <c r="E18" s="23" t="str">
        <f t="shared" si="0"/>
        <v/>
      </c>
      <c r="F18" s="19"/>
    </row>
    <row r="19" spans="1:6" ht="46.9" customHeight="1" thickBot="1" x14ac:dyDescent="0.3">
      <c r="A19" s="12" t="s">
        <v>19</v>
      </c>
      <c r="B19" s="24"/>
      <c r="C19" s="24"/>
      <c r="D19" s="24"/>
      <c r="E19" s="13">
        <f>IF(OR(F4&lt;&gt;"",F5&lt;&gt;"",F6&lt;&gt;"",F7&lt;&gt;"",F8&lt;&gt;"",F9&lt;&gt;""),"",SUM(E9:E18))</f>
        <v>0</v>
      </c>
      <c r="F19" s="14" t="str">
        <f>IF(ISNUMBER(E19),"ИСПОЛНУВА МИНИМУМ УСЛОВИ","НЕ ИСПОЛНУВА МИНИМУМ УСЛОВИ")</f>
        <v>ИСПОЛНУВА МИНИМУМ УСЛОВИ</v>
      </c>
    </row>
  </sheetData>
  <sheetProtection algorithmName="SHA-512" hashValue="ItBXK/4H6w4hPlD/7FLfDfwTRY5S6w7qRqmt+04G8cx7+bXT2YOocQT0dlp98Ij1CnfVGtcX6o7udWw+dHlckA==" saltValue="UPE9+eOBEExtm3J4mwPlzg==" spinCount="100000" sheet="1" objects="1" scenarios="1"/>
  <mergeCells count="2">
    <mergeCell ref="A1:F1"/>
    <mergeCell ref="A3:F3"/>
  </mergeCells>
  <conditionalFormatting sqref="E19">
    <cfRule type="containsText" dxfId="42" priority="6" operator="containsText" text="Не">
      <formula>NOT(ISERROR(SEARCH("Не",E19)))</formula>
    </cfRule>
    <cfRule type="containsText" dxfId="41" priority="7" operator="containsText" text="Не ги исполнува условите">
      <formula>NOT(ISERROR(SEARCH("Не ги исполнува условите",E19)))</formula>
    </cfRule>
  </conditionalFormatting>
  <conditionalFormatting sqref="F10">
    <cfRule type="containsText" dxfId="40" priority="5" operator="containsText" text="Не">
      <formula>NOT(ISERROR(SEARCH("Не",F10)))</formula>
    </cfRule>
  </conditionalFormatting>
  <conditionalFormatting sqref="F11:F12">
    <cfRule type="containsText" dxfId="39" priority="4" operator="containsText" text="Не">
      <formula>NOT(ISERROR(SEARCH("Не",F11)))</formula>
    </cfRule>
  </conditionalFormatting>
  <conditionalFormatting sqref="F19">
    <cfRule type="containsText" dxfId="38" priority="3" operator="containsText" text="Не">
      <formula>NOT(ISERROR(SEARCH("Не",F19)))</formula>
    </cfRule>
  </conditionalFormatting>
  <conditionalFormatting sqref="F4 F6:F9">
    <cfRule type="containsText" dxfId="37" priority="2" operator="containsText" text="Не">
      <formula>NOT(ISERROR(SEARCH("Не",F4)))</formula>
    </cfRule>
  </conditionalFormatting>
  <conditionalFormatting sqref="F5">
    <cfRule type="containsText" dxfId="36" priority="1" operator="containsText" text="Не">
      <formula>NOT(ISERROR(SEARCH("Не",F5)))</formula>
    </cfRule>
  </conditionalFormatting>
  <dataValidations count="3">
    <dataValidation type="list" allowBlank="1" showInputMessage="1" showErrorMessage="1" sqref="B4:B8">
      <formula1>"ДА, НЕ"</formula1>
    </dataValidation>
    <dataValidation type="decimal" allowBlank="1" showInputMessage="1" showErrorMessage="1" errorTitle="Внесете децимален број" error="Мора да внесете децимален број од 1 до 5" sqref="B9">
      <formula1>1</formula1>
      <formula2>5</formula2>
    </dataValidation>
    <dataValidation type="whole" allowBlank="1" showInputMessage="1" showErrorMessage="1" errorTitle="Внесете број" error="Мора да внесете број." sqref="D11:D13 D15:D18">
      <formula1>0</formula1>
      <formula2>100000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Normal="100" workbookViewId="0">
      <selection activeCell="A2" sqref="A2:XFD2"/>
    </sheetView>
  </sheetViews>
  <sheetFormatPr defaultRowHeight="15" x14ac:dyDescent="0.25"/>
  <cols>
    <col min="1" max="1" width="43.5703125" style="6" customWidth="1"/>
    <col min="2" max="2" width="18.5703125" style="6" customWidth="1"/>
    <col min="3" max="5" width="18.7109375" style="15" customWidth="1"/>
    <col min="6" max="6" width="42.42578125" style="6" customWidth="1"/>
    <col min="7" max="16384" width="9.140625" style="6"/>
  </cols>
  <sheetData>
    <row r="1" spans="1:6" s="1" customFormat="1" ht="31.15" customHeight="1" thickBot="1" x14ac:dyDescent="0.3">
      <c r="A1" s="53" t="s">
        <v>21</v>
      </c>
      <c r="B1" s="54"/>
      <c r="C1" s="54"/>
      <c r="D1" s="54"/>
      <c r="E1" s="54"/>
      <c r="F1" s="55"/>
    </row>
    <row r="2" spans="1:6" s="1" customFormat="1" ht="92.25" customHeight="1" thickBot="1" x14ac:dyDescent="0.3">
      <c r="A2" s="56" t="s">
        <v>20</v>
      </c>
      <c r="B2" s="57"/>
      <c r="C2" s="57"/>
      <c r="D2" s="57"/>
      <c r="E2" s="57"/>
      <c r="F2" s="58"/>
    </row>
    <row r="3" spans="1:6" s="1" customFormat="1" ht="41.45" customHeight="1" x14ac:dyDescent="0.25">
      <c r="A3" s="25" t="s">
        <v>1</v>
      </c>
      <c r="B3" s="25" t="s">
        <v>2</v>
      </c>
      <c r="C3" s="26" t="s">
        <v>22</v>
      </c>
      <c r="D3" s="26" t="s">
        <v>23</v>
      </c>
      <c r="E3" s="26" t="s">
        <v>5</v>
      </c>
      <c r="F3" s="26" t="s">
        <v>6</v>
      </c>
    </row>
    <row r="4" spans="1:6" x14ac:dyDescent="0.25">
      <c r="A4" s="4" t="s">
        <v>7</v>
      </c>
      <c r="B4" s="5"/>
      <c r="C4" s="16"/>
      <c r="D4" s="17"/>
      <c r="E4" s="18"/>
      <c r="F4" s="19" t="str">
        <f>IF(B4="НЕ","Не исполнува услови - не е редовен ученик","")</f>
        <v/>
      </c>
    </row>
    <row r="5" spans="1:6" ht="135.75" customHeight="1" x14ac:dyDescent="0.25">
      <c r="A5" s="4" t="s">
        <v>24</v>
      </c>
      <c r="B5" s="5"/>
      <c r="C5" s="16"/>
      <c r="D5" s="17"/>
      <c r="E5" s="18"/>
      <c r="F5" s="19" t="str">
        <f>IF(B5="НЕ","Не исполнува услови - не освоил потребни награди на меѓународен или државен натпревар","")</f>
        <v/>
      </c>
    </row>
    <row r="6" spans="1:6" x14ac:dyDescent="0.25">
      <c r="A6" s="4" t="s">
        <v>9</v>
      </c>
      <c r="B6" s="5"/>
      <c r="C6" s="16"/>
      <c r="D6" s="17"/>
      <c r="E6" s="18"/>
      <c r="F6" s="19" t="str">
        <f>IF(B6="ДА","Не исполнува услови - повторувал година","")</f>
        <v/>
      </c>
    </row>
    <row r="7" spans="1:6" ht="30" x14ac:dyDescent="0.25">
      <c r="A7" s="4" t="s">
        <v>10</v>
      </c>
      <c r="B7" s="5"/>
      <c r="C7" s="16"/>
      <c r="D7" s="17"/>
      <c r="E7" s="18"/>
      <c r="F7" s="19" t="str">
        <f>IF(B7="ДА","Не исполнува услови - корисник на друга стипендија","")</f>
        <v/>
      </c>
    </row>
    <row r="8" spans="1:6" x14ac:dyDescent="0.25">
      <c r="A8" s="4" t="s">
        <v>11</v>
      </c>
      <c r="B8" s="5"/>
      <c r="C8" s="16"/>
      <c r="D8" s="17"/>
      <c r="E8" s="18"/>
      <c r="F8" s="19" t="str">
        <f>IF(B8="НЕ","Не исполнува услови - не е државјанин","")</f>
        <v/>
      </c>
    </row>
    <row r="9" spans="1:6" ht="198.75" customHeight="1" x14ac:dyDescent="0.25">
      <c r="A9" s="4" t="s">
        <v>25</v>
      </c>
      <c r="B9" s="7"/>
      <c r="C9" s="16"/>
      <c r="D9" s="17"/>
      <c r="E9" s="17">
        <f>B9</f>
        <v>0</v>
      </c>
      <c r="F9" s="19" t="str">
        <f>IF(AND(B9&gt;0,B9&lt;3.51),"Не исполнува услови - недоволен успех","")</f>
        <v/>
      </c>
    </row>
    <row r="10" spans="1:6" ht="75" x14ac:dyDescent="0.25">
      <c r="A10" s="4" t="s">
        <v>26</v>
      </c>
      <c r="B10" s="27"/>
      <c r="C10" s="18"/>
      <c r="D10" s="18"/>
      <c r="E10" s="18"/>
      <c r="F10" s="19"/>
    </row>
    <row r="11" spans="1:6" x14ac:dyDescent="0.25">
      <c r="A11" s="8" t="s">
        <v>27</v>
      </c>
      <c r="B11" s="27"/>
      <c r="C11" s="18">
        <f>5+2</f>
        <v>7</v>
      </c>
      <c r="D11" s="9"/>
      <c r="E11" s="18" t="str">
        <f>IF(D11="","",C11*D11)</f>
        <v/>
      </c>
      <c r="F11" s="19"/>
    </row>
    <row r="12" spans="1:6" x14ac:dyDescent="0.25">
      <c r="A12" s="8" t="s">
        <v>28</v>
      </c>
      <c r="B12" s="27"/>
      <c r="C12" s="18">
        <f>4+2</f>
        <v>6</v>
      </c>
      <c r="D12" s="9"/>
      <c r="E12" s="18" t="str">
        <f>IF(D12="","",C12*D12)</f>
        <v/>
      </c>
      <c r="F12" s="19"/>
    </row>
    <row r="13" spans="1:6" x14ac:dyDescent="0.25">
      <c r="A13" s="8" t="s">
        <v>29</v>
      </c>
      <c r="B13" s="20"/>
      <c r="C13" s="18">
        <f>5+1</f>
        <v>6</v>
      </c>
      <c r="D13" s="9"/>
      <c r="E13" s="18" t="str">
        <f>IF(D13="","",C13*D13)</f>
        <v/>
      </c>
      <c r="F13" s="19"/>
    </row>
    <row r="14" spans="1:6" x14ac:dyDescent="0.25">
      <c r="A14" s="8" t="s">
        <v>30</v>
      </c>
      <c r="B14" s="21"/>
      <c r="C14" s="18">
        <f>4+1</f>
        <v>5</v>
      </c>
      <c r="D14" s="9"/>
      <c r="E14" s="18" t="str">
        <f t="shared" ref="E14" si="0">IF(D14="","",C14*D14)</f>
        <v/>
      </c>
      <c r="F14" s="19"/>
    </row>
    <row r="15" spans="1:6" ht="75" x14ac:dyDescent="0.25">
      <c r="A15" s="4" t="s">
        <v>31</v>
      </c>
      <c r="B15" s="21"/>
      <c r="C15" s="18"/>
      <c r="D15" s="18"/>
      <c r="E15" s="18"/>
      <c r="F15" s="19"/>
    </row>
    <row r="16" spans="1:6" x14ac:dyDescent="0.25">
      <c r="A16" s="8" t="s">
        <v>27</v>
      </c>
      <c r="B16" s="21"/>
      <c r="C16" s="18">
        <f>4+2</f>
        <v>6</v>
      </c>
      <c r="D16" s="9"/>
      <c r="E16" s="18" t="str">
        <f>IF(D16="","",C16*D16)</f>
        <v/>
      </c>
      <c r="F16" s="19"/>
    </row>
    <row r="17" spans="1:6" x14ac:dyDescent="0.25">
      <c r="A17" s="8" t="s">
        <v>28</v>
      </c>
      <c r="B17" s="21"/>
      <c r="C17" s="18">
        <f>3+2</f>
        <v>5</v>
      </c>
      <c r="D17" s="9"/>
      <c r="E17" s="18" t="str">
        <f t="shared" ref="E17" si="1">IF(D17="","",C17*D17)</f>
        <v/>
      </c>
      <c r="F17" s="19"/>
    </row>
    <row r="18" spans="1:6" x14ac:dyDescent="0.25">
      <c r="A18" s="8" t="s">
        <v>29</v>
      </c>
      <c r="B18" s="21"/>
      <c r="C18" s="18">
        <f>4+1</f>
        <v>5</v>
      </c>
      <c r="D18" s="9"/>
      <c r="E18" s="18" t="str">
        <f>IF(D18="","",C18*D18)</f>
        <v/>
      </c>
      <c r="F18" s="19"/>
    </row>
    <row r="19" spans="1:6" ht="15.75" thickBot="1" x14ac:dyDescent="0.3">
      <c r="A19" s="8" t="s">
        <v>30</v>
      </c>
      <c r="B19" s="21"/>
      <c r="C19" s="18">
        <f>3+1</f>
        <v>4</v>
      </c>
      <c r="D19" s="9"/>
      <c r="E19" s="18" t="str">
        <f t="shared" ref="E19" si="2">IF(D19="","",C19*D19)</f>
        <v/>
      </c>
      <c r="F19" s="19"/>
    </row>
    <row r="20" spans="1:6" ht="44.45" customHeight="1" thickBot="1" x14ac:dyDescent="0.3">
      <c r="A20" s="28" t="s">
        <v>19</v>
      </c>
      <c r="B20" s="24"/>
      <c r="C20" s="24"/>
      <c r="D20" s="29"/>
      <c r="E20" s="13">
        <f>IF(OR(F4&lt;&gt;"",F6&lt;&gt;"",F7&lt;&gt;"",F8&lt;&gt;"",F9&lt;&gt;""),"",SUM(E9:E19))</f>
        <v>0</v>
      </c>
      <c r="F20" s="14" t="str">
        <f>IF(ISNUMBER(E20),"ИСПОЛНУВА МИНИМУМ УСЛОВИ","НЕ ИСПОЛНУВА МИНИМУМ УСЛОВИ")</f>
        <v>ИСПОЛНУВА МИНИМУМ УСЛОВИ</v>
      </c>
    </row>
  </sheetData>
  <sheetProtection algorithmName="SHA-512" hashValue="hXaSvnVYDlsXUj+q6X+l5TSCi9aaIyUSexh1+5sXYiYVF9FNPszjgYtu9Ut6XncKx7zMoIHVhHLn9dmLArCW2Q==" saltValue="gujTklITfDLmfdGYgXx4ZQ==" spinCount="100000" sheet="1" objects="1" scenarios="1"/>
  <mergeCells count="2">
    <mergeCell ref="A1:F1"/>
    <mergeCell ref="A2:F2"/>
  </mergeCells>
  <conditionalFormatting sqref="E20">
    <cfRule type="containsText" dxfId="35" priority="8" operator="containsText" text="Не">
      <formula>NOT(ISERROR(SEARCH("Не",E20)))</formula>
    </cfRule>
    <cfRule type="containsText" dxfId="34" priority="9" operator="containsText" text="Не ги исполнува условите">
      <formula>NOT(ISERROR(SEARCH("Не ги исполнува условите",E20)))</formula>
    </cfRule>
    <cfRule type="containsText" dxfId="33" priority="10" operator="containsText" text="&quot;Не ги исполнува условите&quot;">
      <formula>NOT(ISERROR(SEARCH("""Не ги исполнува условите""",E20)))</formula>
    </cfRule>
  </conditionalFormatting>
  <conditionalFormatting sqref="F11">
    <cfRule type="containsText" dxfId="32" priority="7" operator="containsText" text="Не">
      <formula>NOT(ISERROR(SEARCH("Не",F11)))</formula>
    </cfRule>
  </conditionalFormatting>
  <conditionalFormatting sqref="F12">
    <cfRule type="containsText" dxfId="31" priority="6" operator="containsText" text="Не">
      <formula>NOT(ISERROR(SEARCH("Не",F12)))</formula>
    </cfRule>
  </conditionalFormatting>
  <conditionalFormatting sqref="F17">
    <cfRule type="containsText" dxfId="30" priority="5" operator="containsText" text="Не">
      <formula>NOT(ISERROR(SEARCH("Не",F17)))</formula>
    </cfRule>
  </conditionalFormatting>
  <conditionalFormatting sqref="F6:F10">
    <cfRule type="containsText" dxfId="29" priority="4" operator="containsText" text="Не">
      <formula>NOT(ISERROR(SEARCH("Не",F6)))</formula>
    </cfRule>
  </conditionalFormatting>
  <conditionalFormatting sqref="F4">
    <cfRule type="containsText" dxfId="28" priority="3" operator="containsText" text="Не">
      <formula>NOT(ISERROR(SEARCH("Не",F4)))</formula>
    </cfRule>
  </conditionalFormatting>
  <conditionalFormatting sqref="F20">
    <cfRule type="containsText" dxfId="27" priority="2" operator="containsText" text="Не">
      <formula>NOT(ISERROR(SEARCH("Не",F20)))</formula>
    </cfRule>
  </conditionalFormatting>
  <conditionalFormatting sqref="F5">
    <cfRule type="containsText" dxfId="26" priority="1" operator="containsText" text="Не">
      <formula>NOT(ISERROR(SEARCH("Не",F5)))</formula>
    </cfRule>
  </conditionalFormatting>
  <dataValidations count="3">
    <dataValidation type="whole" allowBlank="1" showInputMessage="1" showErrorMessage="1" errorTitle="Внесете број" error="Мора да внесете број." sqref="D11:D14 D16:D19">
      <formula1>0</formula1>
      <formula2>100000</formula2>
    </dataValidation>
    <dataValidation type="decimal" allowBlank="1" showInputMessage="1" showErrorMessage="1" errorTitle="Внесете децимален број" error="Мора да внесете децимален број од 1 до 5" sqref="B9">
      <formula1>1</formula1>
      <formula2>5</formula2>
    </dataValidation>
    <dataValidation type="list" allowBlank="1" showInputMessage="1" showErrorMessage="1" sqref="B4:B8">
      <formula1>"ДА,НЕ"</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D8" sqref="D8"/>
    </sheetView>
  </sheetViews>
  <sheetFormatPr defaultRowHeight="15" x14ac:dyDescent="0.25"/>
  <cols>
    <col min="1" max="1" width="44" style="6" customWidth="1"/>
    <col min="2" max="2" width="18.5703125" style="6" customWidth="1"/>
    <col min="3" max="3" width="18" style="44" customWidth="1"/>
    <col min="4" max="6" width="18.7109375" style="15" customWidth="1"/>
    <col min="7" max="7" width="42.42578125" style="6" customWidth="1"/>
    <col min="8" max="16384" width="9.140625" style="6"/>
  </cols>
  <sheetData>
    <row r="1" spans="1:7" s="1" customFormat="1" ht="31.15" customHeight="1" x14ac:dyDescent="0.25">
      <c r="A1" s="59" t="s">
        <v>32</v>
      </c>
      <c r="B1" s="60"/>
      <c r="C1" s="60"/>
      <c r="D1" s="60"/>
      <c r="E1" s="60"/>
      <c r="F1" s="60"/>
      <c r="G1" s="60"/>
    </row>
    <row r="2" spans="1:7" s="1" customFormat="1" ht="90" customHeight="1" x14ac:dyDescent="0.25">
      <c r="A2" s="61" t="s">
        <v>33</v>
      </c>
      <c r="B2" s="62"/>
      <c r="C2" s="62"/>
      <c r="D2" s="62"/>
      <c r="E2" s="62"/>
      <c r="F2" s="62"/>
      <c r="G2" s="62"/>
    </row>
    <row r="3" spans="1:7" s="1" customFormat="1" ht="41.45" customHeight="1" x14ac:dyDescent="0.25">
      <c r="A3" s="25" t="s">
        <v>1</v>
      </c>
      <c r="B3" s="25" t="s">
        <v>2</v>
      </c>
      <c r="C3" s="30" t="s">
        <v>34</v>
      </c>
      <c r="D3" s="26" t="s">
        <v>22</v>
      </c>
      <c r="E3" s="26" t="s">
        <v>23</v>
      </c>
      <c r="F3" s="26" t="s">
        <v>5</v>
      </c>
      <c r="G3" s="26" t="s">
        <v>6</v>
      </c>
    </row>
    <row r="4" spans="1:7" x14ac:dyDescent="0.25">
      <c r="A4" s="4" t="s">
        <v>7</v>
      </c>
      <c r="B4" s="5"/>
      <c r="C4" s="16"/>
      <c r="D4" s="17"/>
      <c r="E4" s="18"/>
      <c r="F4" s="27"/>
      <c r="G4" s="31" t="str">
        <f>IF(B4="НЕ","Не исполнува услови - не е редовен ученик","")</f>
        <v/>
      </c>
    </row>
    <row r="5" spans="1:7" x14ac:dyDescent="0.25">
      <c r="A5" s="4" t="s">
        <v>9</v>
      </c>
      <c r="B5" s="5"/>
      <c r="C5" s="16"/>
      <c r="D5" s="17"/>
      <c r="E5" s="18"/>
      <c r="F5" s="27"/>
      <c r="G5" s="31" t="str">
        <f>IF(B5="ДА","Не исполнува услови - повторувал година","")</f>
        <v/>
      </c>
    </row>
    <row r="6" spans="1:7" ht="30" x14ac:dyDescent="0.25">
      <c r="A6" s="4" t="s">
        <v>35</v>
      </c>
      <c r="B6" s="5"/>
      <c r="C6" s="16"/>
      <c r="D6" s="17"/>
      <c r="E6" s="18"/>
      <c r="F6" s="27"/>
      <c r="G6" s="19" t="str">
        <f>IF(B6="ДА","Не исполнува услови - корисник на друга стипендија","")</f>
        <v/>
      </c>
    </row>
    <row r="7" spans="1:7" x14ac:dyDescent="0.25">
      <c r="A7" s="4" t="s">
        <v>11</v>
      </c>
      <c r="B7" s="5"/>
      <c r="C7" s="16"/>
      <c r="D7" s="17"/>
      <c r="E7" s="18"/>
      <c r="F7" s="27"/>
      <c r="G7" s="31" t="str">
        <f>IF(B7="НЕ","Не исполнува услови - не е државјанин","")</f>
        <v/>
      </c>
    </row>
    <row r="8" spans="1:7" ht="195" x14ac:dyDescent="0.25">
      <c r="A8" s="4" t="s">
        <v>25</v>
      </c>
      <c r="B8" s="7"/>
      <c r="C8" s="16"/>
      <c r="D8" s="17"/>
      <c r="E8" s="18"/>
      <c r="F8" s="27">
        <f>B8</f>
        <v>0</v>
      </c>
      <c r="G8" s="31" t="str">
        <f>IF(AND(B8&gt;0,B8&lt;3.51),"Не исполнува услови - недоволен успех","")</f>
        <v/>
      </c>
    </row>
    <row r="9" spans="1:7" x14ac:dyDescent="0.25">
      <c r="A9" s="4" t="s">
        <v>36</v>
      </c>
      <c r="B9" s="20"/>
      <c r="C9" s="32"/>
      <c r="D9" s="18"/>
      <c r="E9" s="18"/>
      <c r="F9" s="33"/>
      <c r="G9" s="31"/>
    </row>
    <row r="10" spans="1:7" ht="30" x14ac:dyDescent="0.25">
      <c r="A10" s="34" t="s">
        <v>37</v>
      </c>
      <c r="B10" s="21"/>
      <c r="C10" s="35">
        <v>27231</v>
      </c>
      <c r="D10" s="18"/>
      <c r="E10" s="18"/>
      <c r="F10" s="33"/>
      <c r="G10" s="31"/>
    </row>
    <row r="11" spans="1:7" x14ac:dyDescent="0.25">
      <c r="A11" s="34" t="s">
        <v>38</v>
      </c>
      <c r="B11" s="21"/>
      <c r="C11" s="36"/>
      <c r="D11" s="18"/>
      <c r="E11" s="18"/>
      <c r="F11" s="33"/>
      <c r="G11" s="31"/>
    </row>
    <row r="12" spans="1:7" x14ac:dyDescent="0.25">
      <c r="A12" s="34" t="s">
        <v>39</v>
      </c>
      <c r="B12" s="21"/>
      <c r="C12" s="37"/>
      <c r="D12" s="18"/>
      <c r="E12" s="18"/>
      <c r="F12" s="33" t="str">
        <f>IF(E12="","",D12*E12)</f>
        <v/>
      </c>
      <c r="G12" s="31"/>
    </row>
    <row r="13" spans="1:7" x14ac:dyDescent="0.25">
      <c r="A13" s="34" t="s">
        <v>40</v>
      </c>
      <c r="B13" s="21"/>
      <c r="C13" s="37"/>
      <c r="D13" s="18"/>
      <c r="E13" s="18"/>
      <c r="F13" s="33" t="str">
        <f>IF(E13="","",D13*E13)</f>
        <v/>
      </c>
      <c r="G13" s="31"/>
    </row>
    <row r="14" spans="1:7" ht="30" x14ac:dyDescent="0.25">
      <c r="A14" s="34" t="s">
        <v>41</v>
      </c>
      <c r="B14" s="21"/>
      <c r="C14" s="37"/>
      <c r="D14" s="18"/>
      <c r="E14" s="18"/>
      <c r="F14" s="33" t="str">
        <f>IF(E14="","",D14*E14)</f>
        <v/>
      </c>
      <c r="G14" s="31"/>
    </row>
    <row r="15" spans="1:7" ht="30" x14ac:dyDescent="0.25">
      <c r="A15" s="34" t="s">
        <v>42</v>
      </c>
      <c r="B15" s="21"/>
      <c r="C15" s="37"/>
      <c r="D15" s="18"/>
      <c r="E15" s="18"/>
      <c r="F15" s="33" t="str">
        <f>IF(E15="","",D15*E15)</f>
        <v/>
      </c>
      <c r="G15" s="31"/>
    </row>
    <row r="16" spans="1:7" ht="30" x14ac:dyDescent="0.25">
      <c r="A16" s="34" t="s">
        <v>43</v>
      </c>
      <c r="B16" s="21"/>
      <c r="C16" s="37"/>
      <c r="D16" s="18"/>
      <c r="E16" s="18"/>
      <c r="F16" s="33" t="str">
        <f t="shared" ref="F16:F17" si="0">IF(E16="","",D16*E16)</f>
        <v/>
      </c>
      <c r="G16" s="31"/>
    </row>
    <row r="17" spans="1:7" ht="30" x14ac:dyDescent="0.25">
      <c r="A17" s="34" t="s">
        <v>44</v>
      </c>
      <c r="B17" s="21"/>
      <c r="C17" s="37"/>
      <c r="D17" s="18"/>
      <c r="E17" s="18"/>
      <c r="F17" s="33" t="str">
        <f t="shared" si="0"/>
        <v/>
      </c>
      <c r="G17" s="31"/>
    </row>
    <row r="18" spans="1:7" x14ac:dyDescent="0.25">
      <c r="A18" s="34" t="s">
        <v>45</v>
      </c>
      <c r="B18" s="21"/>
      <c r="C18" s="37"/>
      <c r="D18" s="18"/>
      <c r="E18" s="18"/>
      <c r="F18" s="33"/>
      <c r="G18" s="31"/>
    </row>
    <row r="19" spans="1:7" ht="21.75" customHeight="1" x14ac:dyDescent="0.25">
      <c r="A19" s="34" t="s">
        <v>46</v>
      </c>
      <c r="B19" s="21"/>
      <c r="C19" s="32" t="str">
        <f>IFERROR((C12+C13+C14+C15/12+C16/12+C17/12+C18/12)/C11,"")</f>
        <v/>
      </c>
      <c r="D19" s="18"/>
      <c r="E19" s="18"/>
      <c r="F19" s="33"/>
      <c r="G19" s="31"/>
    </row>
    <row r="20" spans="1:7" ht="24.75" customHeight="1" x14ac:dyDescent="0.25">
      <c r="A20" s="34" t="s">
        <v>47</v>
      </c>
      <c r="B20" s="21"/>
      <c r="C20" s="38" t="str">
        <f>IFERROR(C19/C10,"")</f>
        <v/>
      </c>
      <c r="D20" s="18"/>
      <c r="E20" s="18"/>
      <c r="F20" s="33">
        <f>IF(C20&lt;=0.35,60,IF(AND(C20&gt;0.35,C20&lt;=0.45),40,IF(AND(C20&gt;0.45,C20&lt;=0.55),30,IF(AND(C20&gt;0.55,C20&lt;=0.65),20,IF(AND(C20&gt;0.65,C20&lt;=0.75),10,0)))))</f>
        <v>0</v>
      </c>
      <c r="G20" s="31"/>
    </row>
    <row r="21" spans="1:7" ht="75" x14ac:dyDescent="0.25">
      <c r="A21" s="4" t="s">
        <v>26</v>
      </c>
      <c r="B21" s="20"/>
      <c r="C21" s="18"/>
      <c r="D21" s="18"/>
      <c r="E21" s="18"/>
      <c r="F21" s="39"/>
      <c r="G21" s="31"/>
    </row>
    <row r="22" spans="1:7" x14ac:dyDescent="0.25">
      <c r="A22" s="8" t="s">
        <v>48</v>
      </c>
      <c r="B22" s="40"/>
      <c r="C22" s="18"/>
      <c r="D22" s="18">
        <v>10</v>
      </c>
      <c r="E22" s="9"/>
      <c r="F22" s="33" t="str">
        <f>IF(E22="","",D22*E22)</f>
        <v/>
      </c>
      <c r="G22" s="31"/>
    </row>
    <row r="23" spans="1:7" x14ac:dyDescent="0.25">
      <c r="A23" s="8" t="s">
        <v>49</v>
      </c>
      <c r="B23" s="40"/>
      <c r="C23" s="18"/>
      <c r="D23" s="18">
        <v>8</v>
      </c>
      <c r="E23" s="9"/>
      <c r="F23" s="33" t="str">
        <f t="shared" ref="F23:F24" si="1">IF(E23="","",D23*E23)</f>
        <v/>
      </c>
      <c r="G23" s="31"/>
    </row>
    <row r="24" spans="1:7" x14ac:dyDescent="0.25">
      <c r="A24" s="8" t="s">
        <v>50</v>
      </c>
      <c r="B24" s="40"/>
      <c r="C24" s="18"/>
      <c r="D24" s="18">
        <v>6</v>
      </c>
      <c r="E24" s="9"/>
      <c r="F24" s="33" t="str">
        <f t="shared" si="1"/>
        <v/>
      </c>
      <c r="G24" s="31"/>
    </row>
    <row r="25" spans="1:7" x14ac:dyDescent="0.25">
      <c r="A25" s="8" t="s">
        <v>51</v>
      </c>
      <c r="B25" s="40"/>
      <c r="C25" s="18"/>
      <c r="D25" s="18">
        <v>6</v>
      </c>
      <c r="E25" s="9"/>
      <c r="F25" s="33" t="str">
        <f>IF(E25="","",D25*E25)</f>
        <v/>
      </c>
      <c r="G25" s="31"/>
    </row>
    <row r="26" spans="1:7" x14ac:dyDescent="0.25">
      <c r="A26" s="8" t="s">
        <v>52</v>
      </c>
      <c r="B26" s="40"/>
      <c r="C26" s="18"/>
      <c r="D26" s="18">
        <v>4</v>
      </c>
      <c r="E26" s="9"/>
      <c r="F26" s="33" t="str">
        <f t="shared" ref="F26:F27" si="2">IF(E26="","",D26*E26)</f>
        <v/>
      </c>
      <c r="G26" s="31"/>
    </row>
    <row r="27" spans="1:7" x14ac:dyDescent="0.25">
      <c r="A27" s="8" t="s">
        <v>53</v>
      </c>
      <c r="B27" s="40"/>
      <c r="C27" s="18"/>
      <c r="D27" s="18">
        <v>2</v>
      </c>
      <c r="E27" s="9"/>
      <c r="F27" s="33" t="str">
        <f t="shared" si="2"/>
        <v/>
      </c>
      <c r="G27" s="31"/>
    </row>
    <row r="28" spans="1:7" ht="75" x14ac:dyDescent="0.25">
      <c r="A28" s="4" t="s">
        <v>31</v>
      </c>
      <c r="B28" s="20"/>
      <c r="C28" s="18"/>
      <c r="D28" s="18"/>
      <c r="E28" s="18"/>
      <c r="F28" s="33"/>
      <c r="G28" s="31"/>
    </row>
    <row r="29" spans="1:7" x14ac:dyDescent="0.25">
      <c r="A29" s="8" t="s">
        <v>48</v>
      </c>
      <c r="B29" s="40"/>
      <c r="C29" s="18"/>
      <c r="D29" s="18">
        <v>8</v>
      </c>
      <c r="E29" s="9"/>
      <c r="F29" s="33" t="str">
        <f>IF(E29="","",D29*E29)</f>
        <v/>
      </c>
      <c r="G29" s="31"/>
    </row>
    <row r="30" spans="1:7" x14ac:dyDescent="0.25">
      <c r="A30" s="8" t="s">
        <v>49</v>
      </c>
      <c r="B30" s="40"/>
      <c r="C30" s="18"/>
      <c r="D30" s="18">
        <v>6</v>
      </c>
      <c r="E30" s="9"/>
      <c r="F30" s="33" t="str">
        <f t="shared" ref="F30:F31" si="3">IF(E30="","",D30*E30)</f>
        <v/>
      </c>
      <c r="G30" s="31"/>
    </row>
    <row r="31" spans="1:7" x14ac:dyDescent="0.25">
      <c r="A31" s="8" t="s">
        <v>50</v>
      </c>
      <c r="B31" s="40"/>
      <c r="C31" s="18"/>
      <c r="D31" s="18">
        <v>4</v>
      </c>
      <c r="E31" s="9"/>
      <c r="F31" s="33" t="str">
        <f t="shared" si="3"/>
        <v/>
      </c>
      <c r="G31" s="31"/>
    </row>
    <row r="32" spans="1:7" x14ac:dyDescent="0.25">
      <c r="A32" s="8" t="s">
        <v>51</v>
      </c>
      <c r="B32" s="40"/>
      <c r="C32" s="18"/>
      <c r="D32" s="18">
        <v>5</v>
      </c>
      <c r="E32" s="9"/>
      <c r="F32" s="33" t="str">
        <f>IF(E32="","",D32*E32)</f>
        <v/>
      </c>
      <c r="G32" s="31"/>
    </row>
    <row r="33" spans="1:7" x14ac:dyDescent="0.25">
      <c r="A33" s="8" t="s">
        <v>52</v>
      </c>
      <c r="B33" s="40"/>
      <c r="C33" s="18"/>
      <c r="D33" s="18">
        <v>3</v>
      </c>
      <c r="E33" s="9"/>
      <c r="F33" s="33" t="str">
        <f t="shared" ref="F33:F34" si="4">IF(E33="","",D33*E33)</f>
        <v/>
      </c>
      <c r="G33" s="31"/>
    </row>
    <row r="34" spans="1:7" x14ac:dyDescent="0.25">
      <c r="A34" s="8" t="s">
        <v>53</v>
      </c>
      <c r="B34" s="40"/>
      <c r="C34" s="18"/>
      <c r="D34" s="18">
        <v>1</v>
      </c>
      <c r="E34" s="9"/>
      <c r="F34" s="33" t="str">
        <f t="shared" si="4"/>
        <v/>
      </c>
      <c r="G34" s="31"/>
    </row>
    <row r="35" spans="1:7" ht="105.75" thickBot="1" x14ac:dyDescent="0.3">
      <c r="A35" s="4" t="s">
        <v>54</v>
      </c>
      <c r="B35" s="5"/>
      <c r="C35" s="18"/>
      <c r="D35" s="18"/>
      <c r="E35" s="18"/>
      <c r="F35" s="33" t="str">
        <f>IF(B35="ДА",5,"")</f>
        <v/>
      </c>
      <c r="G35" s="31"/>
    </row>
    <row r="36" spans="1:7" ht="48.6" customHeight="1" thickBot="1" x14ac:dyDescent="0.3">
      <c r="A36" s="28" t="s">
        <v>19</v>
      </c>
      <c r="B36" s="41"/>
      <c r="C36" s="42"/>
      <c r="D36" s="24"/>
      <c r="E36" s="24"/>
      <c r="F36" s="43">
        <f>IF(OR(G4&lt;&gt;"",G5&lt;&gt;"",G6&lt;&gt;"",G7&lt;&gt;"",G8&lt;&gt;""),"",SUM(F8:F35))</f>
        <v>0</v>
      </c>
      <c r="G36" s="14" t="str">
        <f>IF(ISNUMBER(F36),"ИСПОЛНУВА МИНИМУМ УСЛОВИ","НЕ ИСПОЛНУВА МИНИМУМ УСЛОВИ")</f>
        <v>ИСПОЛНУВА МИНИМУМ УСЛОВИ</v>
      </c>
    </row>
  </sheetData>
  <sheetProtection algorithmName="SHA-512" hashValue="/qmTZDUD+olB8kKXLce978ZjaAEpjqufECBm4jaxrGIIY0atijYBB3wAR6N8UVrxuJttUv3NR3+xftIR23LcCg==" saltValue="NgRIv3vdXj72wWefihFGxg==" spinCount="100000" sheet="1" objects="1" scenarios="1"/>
  <mergeCells count="2">
    <mergeCell ref="A1:G1"/>
    <mergeCell ref="A2:G2"/>
  </mergeCells>
  <conditionalFormatting sqref="G5">
    <cfRule type="containsText" dxfId="25" priority="5" operator="containsText" text="Не">
      <formula>NOT(ISERROR(SEARCH("Не",G5)))</formula>
    </cfRule>
  </conditionalFormatting>
  <conditionalFormatting sqref="G6 G8">
    <cfRule type="containsText" dxfId="24" priority="4" operator="containsText" text="Не">
      <formula>NOT(ISERROR(SEARCH("Не",G6)))</formula>
    </cfRule>
  </conditionalFormatting>
  <conditionalFormatting sqref="G4">
    <cfRule type="containsText" dxfId="23" priority="3" operator="containsText" text="Не">
      <formula>NOT(ISERROR(SEARCH("Не",G4)))</formula>
    </cfRule>
  </conditionalFormatting>
  <conditionalFormatting sqref="G36">
    <cfRule type="containsText" dxfId="22" priority="2" operator="containsText" text="Не">
      <formula>NOT(ISERROR(SEARCH("Не",G36)))</formula>
    </cfRule>
  </conditionalFormatting>
  <conditionalFormatting sqref="G7">
    <cfRule type="containsText" dxfId="21" priority="1" operator="containsText" text="Не">
      <formula>NOT(ISERROR(SEARCH("Не",G7)))</formula>
    </cfRule>
  </conditionalFormatting>
  <dataValidations count="5">
    <dataValidation allowBlank="1" showInputMessage="1" showErrorMessage="1" errorTitle="Внесете износ" error="Мора да внесете износ - број." sqref="C19"/>
    <dataValidation type="whole" allowBlank="1" showInputMessage="1" showErrorMessage="1" errorTitle="Внесете број" error="Мора да внесете број." sqref="E22:E27 E29:E34">
      <formula1>0</formula1>
      <formula2>100000</formula2>
    </dataValidation>
    <dataValidation type="decimal" allowBlank="1" showInputMessage="1" showErrorMessage="1" errorTitle="Внесете износ" error="Мора да внесете износ - број." sqref="C11:C18">
      <formula1>0</formula1>
      <formula2>1E+21</formula2>
    </dataValidation>
    <dataValidation type="decimal" allowBlank="1" showInputMessage="1" showErrorMessage="1" errorTitle="Внесете децимален број" error="Мора да внесете децимален број од 1 до 5" sqref="B8">
      <formula1>1</formula1>
      <formula2>5</formula2>
    </dataValidation>
    <dataValidation type="list" allowBlank="1" showInputMessage="1" showErrorMessage="1" sqref="B4:B7 B35">
      <formula1>"ДА,НЕ"</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115" zoomScaleNormal="115" workbookViewId="0">
      <selection activeCell="B5" sqref="B5"/>
    </sheetView>
  </sheetViews>
  <sheetFormatPr defaultRowHeight="15" x14ac:dyDescent="0.25"/>
  <cols>
    <col min="1" max="1" width="44.7109375" style="6" customWidth="1"/>
    <col min="2" max="2" width="18.5703125" style="6" customWidth="1"/>
    <col min="3" max="5" width="18.7109375" style="15" customWidth="1"/>
    <col min="6" max="6" width="42.42578125" style="6" customWidth="1"/>
    <col min="7" max="16384" width="9.140625" style="6"/>
  </cols>
  <sheetData>
    <row r="1" spans="1:6" s="1" customFormat="1" ht="31.15" customHeight="1" thickBot="1" x14ac:dyDescent="0.3">
      <c r="A1" s="53" t="s">
        <v>62</v>
      </c>
      <c r="B1" s="54"/>
      <c r="C1" s="54"/>
      <c r="D1" s="54"/>
      <c r="E1" s="54"/>
      <c r="F1" s="55"/>
    </row>
    <row r="2" spans="1:6" s="1" customFormat="1" ht="90" customHeight="1" thickBot="1" x14ac:dyDescent="0.3">
      <c r="A2" s="56" t="s">
        <v>20</v>
      </c>
      <c r="B2" s="57"/>
      <c r="C2" s="57"/>
      <c r="D2" s="57"/>
      <c r="E2" s="57"/>
      <c r="F2" s="58"/>
    </row>
    <row r="3" spans="1:6" s="1" customFormat="1" ht="41.45" customHeight="1" x14ac:dyDescent="0.25">
      <c r="A3" s="2" t="s">
        <v>1</v>
      </c>
      <c r="B3" s="2" t="s">
        <v>2</v>
      </c>
      <c r="C3" s="3" t="s">
        <v>3</v>
      </c>
      <c r="D3" s="3" t="s">
        <v>4</v>
      </c>
      <c r="E3" s="3" t="s">
        <v>5</v>
      </c>
      <c r="F3" s="3" t="s">
        <v>6</v>
      </c>
    </row>
    <row r="4" spans="1:6" ht="30" x14ac:dyDescent="0.25">
      <c r="A4" s="4" t="s">
        <v>63</v>
      </c>
      <c r="B4" s="5"/>
      <c r="C4" s="16"/>
      <c r="D4" s="17"/>
      <c r="E4" s="18"/>
      <c r="F4" s="19" t="str">
        <f>IF(B4="НЕ","Не исполнува услови - не е редовен ученик од угостителска-туристичка струка","")</f>
        <v/>
      </c>
    </row>
    <row r="5" spans="1:6" ht="60" x14ac:dyDescent="0.25">
      <c r="A5" s="4" t="s">
        <v>64</v>
      </c>
      <c r="B5" s="5"/>
      <c r="C5" s="16"/>
      <c r="D5" s="17"/>
      <c r="E5" s="18"/>
      <c r="F5" s="19" t="str">
        <f>IF(B5="НЕ","Не исполнува услови - не освоил награда на меѓународен или државен натпревар","")</f>
        <v/>
      </c>
    </row>
    <row r="6" spans="1:6" x14ac:dyDescent="0.25">
      <c r="A6" s="4" t="s">
        <v>9</v>
      </c>
      <c r="B6" s="5"/>
      <c r="C6" s="16"/>
      <c r="D6" s="17"/>
      <c r="E6" s="18"/>
      <c r="F6" s="19" t="str">
        <f>IF(B6="ДА","Не исполнува услови - повторувал година","")</f>
        <v/>
      </c>
    </row>
    <row r="7" spans="1:6" ht="30" x14ac:dyDescent="0.25">
      <c r="A7" s="4" t="s">
        <v>58</v>
      </c>
      <c r="B7" s="5"/>
      <c r="C7" s="16"/>
      <c r="D7" s="17"/>
      <c r="E7" s="18"/>
      <c r="F7" s="19" t="str">
        <f>IF(B7="ДА","Не исполнува услови - корисник на друга стипендија","")</f>
        <v/>
      </c>
    </row>
    <row r="8" spans="1:6" x14ac:dyDescent="0.25">
      <c r="A8" s="4" t="s">
        <v>11</v>
      </c>
      <c r="B8" s="5"/>
      <c r="C8" s="16"/>
      <c r="D8" s="17"/>
      <c r="E8" s="18"/>
      <c r="F8" s="19" t="str">
        <f>IF(B8="НЕ","Не исполнува услови - не е државјанин","")</f>
        <v/>
      </c>
    </row>
    <row r="9" spans="1:6" ht="195" x14ac:dyDescent="0.25">
      <c r="A9" s="4" t="s">
        <v>25</v>
      </c>
      <c r="B9" s="7"/>
      <c r="C9" s="16"/>
      <c r="D9" s="17"/>
      <c r="E9" s="17">
        <f>B9</f>
        <v>0</v>
      </c>
      <c r="F9" s="19" t="str">
        <f>IF(AND(B9&gt;0,B9&lt;3.51),"Не исполнува услови - недоволен успех","")</f>
        <v/>
      </c>
    </row>
    <row r="10" spans="1:6" x14ac:dyDescent="0.25">
      <c r="A10" s="4" t="s">
        <v>65</v>
      </c>
      <c r="B10" s="20"/>
      <c r="C10" s="18"/>
      <c r="D10" s="18"/>
      <c r="E10" s="18"/>
      <c r="F10" s="19"/>
    </row>
    <row r="11" spans="1:6" x14ac:dyDescent="0.25">
      <c r="A11" s="8" t="s">
        <v>14</v>
      </c>
      <c r="B11" s="21"/>
      <c r="C11" s="18">
        <v>3</v>
      </c>
      <c r="D11" s="9"/>
      <c r="E11" s="18" t="str">
        <f>IF(D11="","",C11*D11)</f>
        <v/>
      </c>
      <c r="F11" s="19"/>
    </row>
    <row r="12" spans="1:6" x14ac:dyDescent="0.25">
      <c r="A12" s="8" t="s">
        <v>15</v>
      </c>
      <c r="B12" s="21"/>
      <c r="C12" s="18">
        <v>2</v>
      </c>
      <c r="D12" s="9"/>
      <c r="E12" s="18" t="str">
        <f t="shared" ref="E12:E18" si="0">IF(D12="","",C12*D12)</f>
        <v/>
      </c>
      <c r="F12" s="19"/>
    </row>
    <row r="13" spans="1:6" x14ac:dyDescent="0.25">
      <c r="A13" s="8" t="s">
        <v>16</v>
      </c>
      <c r="B13" s="21"/>
      <c r="C13" s="18">
        <v>1</v>
      </c>
      <c r="D13" s="9"/>
      <c r="E13" s="18" t="str">
        <f t="shared" si="0"/>
        <v/>
      </c>
      <c r="F13" s="19"/>
    </row>
    <row r="14" spans="1:6" x14ac:dyDescent="0.25">
      <c r="A14" s="4" t="s">
        <v>66</v>
      </c>
      <c r="B14" s="21"/>
      <c r="C14" s="18"/>
      <c r="D14" s="18"/>
      <c r="E14" s="18"/>
      <c r="F14" s="19"/>
    </row>
    <row r="15" spans="1:6" x14ac:dyDescent="0.25">
      <c r="A15" s="8" t="s">
        <v>14</v>
      </c>
      <c r="B15" s="21"/>
      <c r="C15" s="18">
        <v>2</v>
      </c>
      <c r="D15" s="9"/>
      <c r="E15" s="18" t="str">
        <f t="shared" si="0"/>
        <v/>
      </c>
      <c r="F15" s="19"/>
    </row>
    <row r="16" spans="1:6" x14ac:dyDescent="0.25">
      <c r="A16" s="8" t="s">
        <v>15</v>
      </c>
      <c r="B16" s="21"/>
      <c r="C16" s="18">
        <v>1</v>
      </c>
      <c r="D16" s="9"/>
      <c r="E16" s="18" t="str">
        <f t="shared" si="0"/>
        <v/>
      </c>
      <c r="F16" s="19"/>
    </row>
    <row r="17" spans="1:6" x14ac:dyDescent="0.25">
      <c r="A17" s="10" t="s">
        <v>16</v>
      </c>
      <c r="B17" s="21"/>
      <c r="C17" s="23">
        <v>0.5</v>
      </c>
      <c r="D17" s="52"/>
      <c r="E17" s="23" t="str">
        <f t="shared" si="0"/>
        <v/>
      </c>
      <c r="F17" s="19"/>
    </row>
    <row r="18" spans="1:6" ht="30.75" thickBot="1" x14ac:dyDescent="0.3">
      <c r="A18" s="11" t="s">
        <v>67</v>
      </c>
      <c r="B18" s="21"/>
      <c r="C18" s="23">
        <v>0.5</v>
      </c>
      <c r="D18" s="52"/>
      <c r="E18" s="23" t="str">
        <f t="shared" si="0"/>
        <v/>
      </c>
      <c r="F18" s="19"/>
    </row>
    <row r="19" spans="1:6" ht="46.9" customHeight="1" thickBot="1" x14ac:dyDescent="0.3">
      <c r="A19" s="12" t="s">
        <v>19</v>
      </c>
      <c r="B19" s="24"/>
      <c r="C19" s="24"/>
      <c r="D19" s="24"/>
      <c r="E19" s="13">
        <f>IF(OR(F4&lt;&gt;"",F5&lt;&gt;"",F6&lt;&gt;"",F7&lt;&gt;"",F8&lt;&gt;"",F9&lt;&gt;""),"",SUM(E9:E18))</f>
        <v>0</v>
      </c>
      <c r="F19" s="14" t="str">
        <f>IF(ISNUMBER(E19),"ИСПОЛНУВА МИНИМУМ УСЛОВИ","НЕ ИСПОЛНУВА МИНИМУМ УСЛОВИ")</f>
        <v>ИСПОЛНУВА МИНИМУМ УСЛОВИ</v>
      </c>
    </row>
  </sheetData>
  <sheetProtection algorithmName="SHA-512" hashValue="61uZGpjIKtx/7neql5NwvS1A7Q7wRir9HojtFPacxJvTiD+6iyizkUbCSUg+ebDAPBeN+2/I6LFrkPvX8SUSTQ==" saltValue="cYNcXNEML/7zKud/zNZY6A==" spinCount="100000" sheet="1" objects="1" scenarios="1"/>
  <mergeCells count="2">
    <mergeCell ref="A1:F1"/>
    <mergeCell ref="A2:F2"/>
  </mergeCells>
  <conditionalFormatting sqref="E19">
    <cfRule type="containsText" dxfId="20" priority="5" operator="containsText" text="Не">
      <formula>NOT(ISERROR(SEARCH("Не",E19)))</formula>
    </cfRule>
    <cfRule type="containsText" dxfId="19" priority="6" operator="containsText" text="Не ги исполнува условите">
      <formula>NOT(ISERROR(SEARCH("Не ги исполнува условите",E19)))</formula>
    </cfRule>
  </conditionalFormatting>
  <conditionalFormatting sqref="F10">
    <cfRule type="containsText" dxfId="18" priority="4" operator="containsText" text="Не">
      <formula>NOT(ISERROR(SEARCH("Не",F10)))</formula>
    </cfRule>
  </conditionalFormatting>
  <conditionalFormatting sqref="F11:F12">
    <cfRule type="containsText" dxfId="17" priority="3" operator="containsText" text="Не">
      <formula>NOT(ISERROR(SEARCH("Не",F11)))</formula>
    </cfRule>
  </conditionalFormatting>
  <conditionalFormatting sqref="F19">
    <cfRule type="containsText" dxfId="16" priority="2" operator="containsText" text="Не">
      <formula>NOT(ISERROR(SEARCH("Не",F19)))</formula>
    </cfRule>
  </conditionalFormatting>
  <conditionalFormatting sqref="F4:F9">
    <cfRule type="containsText" dxfId="15" priority="1" operator="containsText" text="Не">
      <formula>NOT(ISERROR(SEARCH("Не",F4)))</formula>
    </cfRule>
  </conditionalFormatting>
  <dataValidations count="3">
    <dataValidation type="decimal" allowBlank="1" showInputMessage="1" showErrorMessage="1" errorTitle="Внесете децимален број" error="Мора да внесете децимален број од 1 до 5" sqref="B9">
      <formula1>1</formula1>
      <formula2>5</formula2>
    </dataValidation>
    <dataValidation type="whole" allowBlank="1" showInputMessage="1" showErrorMessage="1" errorTitle="Внесете број" error="Мора да внесете број." sqref="D11:D13 D15:D18">
      <formula1>0</formula1>
      <formula2>100000</formula2>
    </dataValidation>
    <dataValidation type="list" allowBlank="1" showInputMessage="1" showErrorMessage="1" sqref="B4:B8">
      <formula1>"ДА,НЕ"</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Normal="100" workbookViewId="0">
      <selection activeCell="B7" sqref="B7"/>
    </sheetView>
  </sheetViews>
  <sheetFormatPr defaultRowHeight="15" x14ac:dyDescent="0.25"/>
  <cols>
    <col min="1" max="1" width="45" style="6" customWidth="1"/>
    <col min="2" max="2" width="18.5703125" style="6" customWidth="1"/>
    <col min="3" max="3" width="18.7109375" style="15" customWidth="1"/>
    <col min="4" max="4" width="42.42578125" style="6" customWidth="1"/>
    <col min="5" max="16384" width="9.140625" style="6"/>
  </cols>
  <sheetData>
    <row r="1" spans="1:4" s="1" customFormat="1" ht="31.15" customHeight="1" thickBot="1" x14ac:dyDescent="0.3">
      <c r="A1" s="53" t="s">
        <v>59</v>
      </c>
      <c r="B1" s="54"/>
      <c r="C1" s="54"/>
      <c r="D1" s="55"/>
    </row>
    <row r="2" spans="1:4" s="1" customFormat="1" ht="108" customHeight="1" thickBot="1" x14ac:dyDescent="0.3">
      <c r="A2" s="56" t="s">
        <v>56</v>
      </c>
      <c r="B2" s="57"/>
      <c r="C2" s="57"/>
      <c r="D2" s="58"/>
    </row>
    <row r="3" spans="1:4" s="1" customFormat="1" ht="41.45" customHeight="1" x14ac:dyDescent="0.25">
      <c r="A3" s="25" t="s">
        <v>1</v>
      </c>
      <c r="B3" s="25" t="s">
        <v>2</v>
      </c>
      <c r="C3" s="26" t="s">
        <v>5</v>
      </c>
      <c r="D3" s="26" t="s">
        <v>6</v>
      </c>
    </row>
    <row r="4" spans="1:4" x14ac:dyDescent="0.25">
      <c r="A4" s="4" t="s">
        <v>7</v>
      </c>
      <c r="B4" s="51"/>
      <c r="C4" s="45"/>
      <c r="D4" s="19" t="str">
        <f>IF(B4="НЕ","Не исполнува услови - не е редовен ученик","")</f>
        <v/>
      </c>
    </row>
    <row r="5" spans="1:4" x14ac:dyDescent="0.25">
      <c r="A5" s="4" t="s">
        <v>60</v>
      </c>
      <c r="B5" s="51"/>
      <c r="C5" s="45"/>
      <c r="D5" s="19" t="str">
        <f>IF(B5="НЕ","Не исполнува услови - не е припадник на ромската заедница","")</f>
        <v/>
      </c>
    </row>
    <row r="6" spans="1:4" x14ac:dyDescent="0.25">
      <c r="A6" s="4" t="s">
        <v>61</v>
      </c>
      <c r="B6" s="51"/>
      <c r="C6" s="45"/>
      <c r="D6" s="19" t="str">
        <f>IF(B6="НЕ","Не исполнува услови - нема примерно поведение","")</f>
        <v/>
      </c>
    </row>
    <row r="7" spans="1:4" ht="30" x14ac:dyDescent="0.25">
      <c r="A7" s="4" t="s">
        <v>58</v>
      </c>
      <c r="B7" s="51"/>
      <c r="C7" s="18"/>
      <c r="D7" s="19" t="str">
        <f>IF(B7="ДА","Не исполнува услови - корисник на друга стипендија","")</f>
        <v/>
      </c>
    </row>
    <row r="8" spans="1:4" x14ac:dyDescent="0.25">
      <c r="A8" s="4" t="s">
        <v>11</v>
      </c>
      <c r="B8" s="51"/>
      <c r="C8" s="18"/>
      <c r="D8" s="19" t="str">
        <f>IF(B8="НЕ","Не исполнува услови - не е државјанин","")</f>
        <v/>
      </c>
    </row>
    <row r="9" spans="1:4" ht="196.5" customHeight="1" thickBot="1" x14ac:dyDescent="0.3">
      <c r="A9" s="4" t="s">
        <v>25</v>
      </c>
      <c r="B9" s="7"/>
      <c r="C9" s="45">
        <f>B9</f>
        <v>0</v>
      </c>
      <c r="D9" s="48"/>
    </row>
    <row r="10" spans="1:4" ht="27.6" customHeight="1" thickBot="1" x14ac:dyDescent="0.3">
      <c r="A10" s="28" t="s">
        <v>19</v>
      </c>
      <c r="B10" s="49"/>
      <c r="C10" s="50">
        <f>IF(OR(D4&lt;&gt;"",D5&lt;&gt;"",D6&lt;&gt;"",D7&lt;&gt;"",D8&lt;&gt;""),"",C9)</f>
        <v>0</v>
      </c>
      <c r="D10" s="14" t="str">
        <f>IF(ISNUMBER(C10),"ИСПОЛНУВА МИНИМУМ УСЛОВИ","НЕ ИСПОЛНУВА МИНИМУМ УСЛОВИ")</f>
        <v>ИСПОЛНУВА МИНИМУМ УСЛОВИ</v>
      </c>
    </row>
  </sheetData>
  <sheetProtection algorithmName="SHA-512" hashValue="afMyEVUoA/wFEXEvHfb9j64b6hfQw/5BOYm5KoU/2gdJbc3kA0t3wy413i5wsRTTv70XIWzAXXr3hQVaQsymhQ==" saltValue="Gydk0EM5mebMAdog4A+xAA==" spinCount="100000" sheet="1" objects="1" scenarios="1"/>
  <mergeCells count="2">
    <mergeCell ref="A1:D1"/>
    <mergeCell ref="A2:D2"/>
  </mergeCells>
  <conditionalFormatting sqref="D7 D9">
    <cfRule type="containsText" dxfId="14" priority="5" operator="containsText" text="Не">
      <formula>NOT(ISERROR(SEARCH("Не",D7)))</formula>
    </cfRule>
  </conditionalFormatting>
  <conditionalFormatting sqref="D4 D6">
    <cfRule type="containsText" dxfId="13" priority="4" operator="containsText" text="Не">
      <formula>NOT(ISERROR(SEARCH("Не",D4)))</formula>
    </cfRule>
  </conditionalFormatting>
  <conditionalFormatting sqref="D10">
    <cfRule type="containsText" dxfId="12" priority="3" operator="containsText" text="Не">
      <formula>NOT(ISERROR(SEARCH("Не",D10)))</formula>
    </cfRule>
  </conditionalFormatting>
  <conditionalFormatting sqref="D8">
    <cfRule type="containsText" dxfId="11" priority="2" operator="containsText" text="Не">
      <formula>NOT(ISERROR(SEARCH("Не",D8)))</formula>
    </cfRule>
  </conditionalFormatting>
  <conditionalFormatting sqref="D5">
    <cfRule type="containsText" dxfId="10" priority="1" operator="containsText" text="Не">
      <formula>NOT(ISERROR(SEARCH("Не",D5)))</formula>
    </cfRule>
  </conditionalFormatting>
  <dataValidations count="2">
    <dataValidation type="decimal" allowBlank="1" showInputMessage="1" showErrorMessage="1" errorTitle="Внесете децимален број" error="Мора да внесете децимален број од 1 до 5" sqref="B9">
      <formula1>1</formula1>
      <formula2>5</formula2>
    </dataValidation>
    <dataValidation type="list" allowBlank="1" showInputMessage="1" showErrorMessage="1" sqref="B4:B8">
      <formula1>"ДА,НЕ"</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160" zoomScaleNormal="160" workbookViewId="0">
      <selection activeCell="B4" sqref="B4"/>
    </sheetView>
  </sheetViews>
  <sheetFormatPr defaultRowHeight="15" x14ac:dyDescent="0.25"/>
  <cols>
    <col min="1" max="1" width="46.85546875" style="6" customWidth="1"/>
    <col min="2" max="2" width="18.5703125" style="6" customWidth="1"/>
    <col min="3" max="3" width="18.7109375" style="15" customWidth="1"/>
    <col min="4" max="4" width="42.42578125" style="6" customWidth="1"/>
    <col min="5" max="16384" width="9.140625" style="6"/>
  </cols>
  <sheetData>
    <row r="1" spans="1:4" s="1" customFormat="1" ht="31.15" customHeight="1" thickBot="1" x14ac:dyDescent="0.3">
      <c r="A1" s="53" t="s">
        <v>55</v>
      </c>
      <c r="B1" s="54"/>
      <c r="C1" s="54"/>
      <c r="D1" s="55"/>
    </row>
    <row r="2" spans="1:4" s="1" customFormat="1" ht="108" customHeight="1" thickBot="1" x14ac:dyDescent="0.3">
      <c r="A2" s="56" t="s">
        <v>56</v>
      </c>
      <c r="B2" s="57"/>
      <c r="C2" s="57"/>
      <c r="D2" s="58"/>
    </row>
    <row r="3" spans="1:4" s="1" customFormat="1" ht="41.45" customHeight="1" x14ac:dyDescent="0.25">
      <c r="A3" s="2" t="s">
        <v>1</v>
      </c>
      <c r="B3" s="2" t="s">
        <v>2</v>
      </c>
      <c r="C3" s="3" t="s">
        <v>5</v>
      </c>
      <c r="D3" s="3" t="s">
        <v>6</v>
      </c>
    </row>
    <row r="4" spans="1:4" x14ac:dyDescent="0.25">
      <c r="A4" s="4" t="s">
        <v>7</v>
      </c>
      <c r="B4" s="5"/>
      <c r="C4" s="45"/>
      <c r="D4" s="19" t="str">
        <f>IF(B4="НЕ","Не исполнува услови - не е редовен ученик","")</f>
        <v/>
      </c>
    </row>
    <row r="5" spans="1:4" x14ac:dyDescent="0.25">
      <c r="A5" s="4" t="s">
        <v>57</v>
      </c>
      <c r="B5" s="5"/>
      <c r="C5" s="45"/>
      <c r="D5" s="19" t="str">
        <f>IF(B5="НЕ","Не исполнува услови - нема потврда дека е дете без родител","")</f>
        <v/>
      </c>
    </row>
    <row r="6" spans="1:4" ht="27.6" customHeight="1" x14ac:dyDescent="0.25">
      <c r="A6" s="4" t="s">
        <v>9</v>
      </c>
      <c r="B6" s="5"/>
      <c r="C6" s="46"/>
      <c r="D6" s="47" t="str">
        <f>IF(B6="ДА","Не исполнува услови - повторувал година","")</f>
        <v/>
      </c>
    </row>
    <row r="7" spans="1:4" ht="30" x14ac:dyDescent="0.25">
      <c r="A7" s="4" t="s">
        <v>58</v>
      </c>
      <c r="B7" s="5"/>
      <c r="C7" s="18"/>
      <c r="D7" s="19" t="str">
        <f>IF(B7="ДА","Не исполнува услови - корисник на друга стипендија","")</f>
        <v/>
      </c>
    </row>
    <row r="8" spans="1:4" x14ac:dyDescent="0.25">
      <c r="A8" s="4" t="s">
        <v>11</v>
      </c>
      <c r="B8" s="5"/>
      <c r="C8" s="18"/>
      <c r="D8" s="19" t="str">
        <f>IF(B8="НЕ","Не исполнува услови - не е државјанин","")</f>
        <v/>
      </c>
    </row>
    <row r="9" spans="1:4" ht="185.25" customHeight="1" thickBot="1" x14ac:dyDescent="0.3">
      <c r="A9" s="4" t="s">
        <v>25</v>
      </c>
      <c r="B9" s="7"/>
      <c r="C9" s="45">
        <f>B9</f>
        <v>0</v>
      </c>
      <c r="D9" s="48" t="str">
        <f>IF(AND(B9&gt;0,B9&lt;2.51),"Не исполнува услови - недоволен успех","")</f>
        <v/>
      </c>
    </row>
    <row r="10" spans="1:4" ht="27.6" customHeight="1" thickBot="1" x14ac:dyDescent="0.3">
      <c r="A10" s="28" t="s">
        <v>19</v>
      </c>
      <c r="B10" s="49"/>
      <c r="C10" s="50">
        <f>IF(OR(D4&lt;&gt;"",D5&lt;&gt;"",D6&lt;&gt;"",D7&lt;&gt;"",D8&lt;&gt;""),"",C9)</f>
        <v>0</v>
      </c>
      <c r="D10" s="14" t="str">
        <f>IF(ISNUMBER(C10),"ИСПОЛНУВА МИНИМУМ УСЛОВИ","НЕ ИСПОЛНУВА МИНИМУМ УСЛОВИ")</f>
        <v>ИСПОЛНУВА МИНИМУМ УСЛОВИ</v>
      </c>
    </row>
  </sheetData>
  <sheetProtection algorithmName="SHA-512" hashValue="IMZNXxMt55ZKoSmYpdD5jFAppZq0AaGOQnpNvbOBy60SZY5i8tvNN78Jayc8NZ6utjJ3OcbDJth8TZze0gtorg==" saltValue="3KLNGkzpS3fv+ldBThcSnA==" spinCount="100000" sheet="1" objects="1" scenarios="1"/>
  <mergeCells count="2">
    <mergeCell ref="A1:D1"/>
    <mergeCell ref="A2:D2"/>
  </mergeCells>
  <conditionalFormatting sqref="D6">
    <cfRule type="containsText" dxfId="9" priority="5" operator="containsText" text="Не">
      <formula>NOT(ISERROR(SEARCH("Не",D6)))</formula>
    </cfRule>
  </conditionalFormatting>
  <conditionalFormatting sqref="D7 D9">
    <cfRule type="containsText" dxfId="8" priority="4" operator="containsText" text="Не">
      <formula>NOT(ISERROR(SEARCH("Не",D7)))</formula>
    </cfRule>
  </conditionalFormatting>
  <conditionalFormatting sqref="D4:D5">
    <cfRule type="containsText" dxfId="7" priority="3" operator="containsText" text="Не">
      <formula>NOT(ISERROR(SEARCH("Не",D4)))</formula>
    </cfRule>
  </conditionalFormatting>
  <conditionalFormatting sqref="D10">
    <cfRule type="containsText" dxfId="6" priority="2" operator="containsText" text="Не">
      <formula>NOT(ISERROR(SEARCH("Не",D10)))</formula>
    </cfRule>
  </conditionalFormatting>
  <conditionalFormatting sqref="D8">
    <cfRule type="containsText" dxfId="5" priority="1" operator="containsText" text="Не">
      <formula>NOT(ISERROR(SEARCH("Не",D8)))</formula>
    </cfRule>
  </conditionalFormatting>
  <dataValidations count="2">
    <dataValidation type="decimal" allowBlank="1" showInputMessage="1" showErrorMessage="1" errorTitle="Внесете децимален број" error="Мора да внесете децимален број од 1 до 5" sqref="B9">
      <formula1>1</formula1>
      <formula2>5</formula2>
    </dataValidation>
    <dataValidation type="list" allowBlank="1" showInputMessage="1" showErrorMessage="1" sqref="B4:B8">
      <formula1>"ДА,НЕ"</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Normal="100" workbookViewId="0">
      <selection activeCell="B4" sqref="B4"/>
    </sheetView>
  </sheetViews>
  <sheetFormatPr defaultRowHeight="15" x14ac:dyDescent="0.25"/>
  <cols>
    <col min="1" max="1" width="45" style="6" customWidth="1"/>
    <col min="2" max="2" width="18.5703125" style="6" customWidth="1"/>
    <col min="3" max="3" width="18.7109375" style="15" customWidth="1"/>
    <col min="4" max="4" width="42.42578125" style="6" customWidth="1"/>
    <col min="5" max="16384" width="9.140625" style="6"/>
  </cols>
  <sheetData>
    <row r="1" spans="1:4" s="1" customFormat="1" ht="31.15" customHeight="1" thickBot="1" x14ac:dyDescent="0.3">
      <c r="A1" s="53" t="s">
        <v>68</v>
      </c>
      <c r="B1" s="54"/>
      <c r="C1" s="54"/>
      <c r="D1" s="55"/>
    </row>
    <row r="2" spans="1:4" s="1" customFormat="1" ht="108" customHeight="1" thickBot="1" x14ac:dyDescent="0.3">
      <c r="A2" s="56" t="s">
        <v>56</v>
      </c>
      <c r="B2" s="57"/>
      <c r="C2" s="57"/>
      <c r="D2" s="58"/>
    </row>
    <row r="3" spans="1:4" s="1" customFormat="1" ht="41.45" customHeight="1" x14ac:dyDescent="0.25">
      <c r="A3" s="25" t="s">
        <v>1</v>
      </c>
      <c r="B3" s="25" t="s">
        <v>2</v>
      </c>
      <c r="C3" s="26" t="s">
        <v>5</v>
      </c>
      <c r="D3" s="26" t="s">
        <v>6</v>
      </c>
    </row>
    <row r="4" spans="1:4" x14ac:dyDescent="0.25">
      <c r="A4" s="4" t="s">
        <v>7</v>
      </c>
      <c r="B4" s="5"/>
      <c r="C4" s="45"/>
      <c r="D4" s="19" t="str">
        <f>IF(B4="НЕ","Не исполнува услови - не е редовен ученик","")</f>
        <v/>
      </c>
    </row>
    <row r="5" spans="1:4" ht="30" x14ac:dyDescent="0.25">
      <c r="A5" s="4" t="s">
        <v>69</v>
      </c>
      <c r="B5" s="5"/>
      <c r="C5" s="45"/>
      <c r="D5" s="19" t="str">
        <f>IF(B5="НЕ","Не исполнува услови - нема потврда за попреченоста","")</f>
        <v/>
      </c>
    </row>
    <row r="6" spans="1:4" ht="27.6" customHeight="1" x14ac:dyDescent="0.25">
      <c r="A6" s="4" t="s">
        <v>9</v>
      </c>
      <c r="B6" s="5"/>
      <c r="C6" s="46"/>
      <c r="D6" s="47" t="str">
        <f>IF(B6="ДА","Не исполнува услови - повторувал година","")</f>
        <v/>
      </c>
    </row>
    <row r="7" spans="1:4" ht="30" x14ac:dyDescent="0.25">
      <c r="A7" s="4" t="s">
        <v>58</v>
      </c>
      <c r="B7" s="5"/>
      <c r="C7" s="18"/>
      <c r="D7" s="19" t="str">
        <f>IF(B7="ДА","Не исполнува услови - корисник на друга стипендија","")</f>
        <v/>
      </c>
    </row>
    <row r="8" spans="1:4" x14ac:dyDescent="0.25">
      <c r="A8" s="4" t="s">
        <v>11</v>
      </c>
      <c r="B8" s="5"/>
      <c r="C8" s="18"/>
      <c r="D8" s="19" t="str">
        <f>IF(B8="НЕ","Не исполнува услови - не е државјанин","")</f>
        <v/>
      </c>
    </row>
    <row r="9" spans="1:4" ht="196.5" customHeight="1" thickBot="1" x14ac:dyDescent="0.3">
      <c r="A9" s="4" t="s">
        <v>25</v>
      </c>
      <c r="B9" s="7"/>
      <c r="C9" s="45">
        <f>B9</f>
        <v>0</v>
      </c>
      <c r="D9" s="48" t="str">
        <f>IF(AND(B9&gt;0,B9&lt;2.51),"Не исполнува услови - недоволен успех","")</f>
        <v/>
      </c>
    </row>
    <row r="10" spans="1:4" ht="27.6" customHeight="1" thickBot="1" x14ac:dyDescent="0.3">
      <c r="A10" s="28" t="s">
        <v>19</v>
      </c>
      <c r="B10" s="49"/>
      <c r="C10" s="50">
        <f>IF(OR(D4&lt;&gt;"",D5&lt;&gt;"",D6&lt;&gt;"",D7&lt;&gt;"",D8&lt;&gt;""),"",C9)</f>
        <v>0</v>
      </c>
      <c r="D10" s="14" t="str">
        <f>IF(ISNUMBER(C10),"ИСПОЛНУВА МИНИМУМ УСЛОВИ","НЕ ИСПОЛНУВА МИНИМУМ УСЛОВИ")</f>
        <v>ИСПОЛНУВА МИНИМУМ УСЛОВИ</v>
      </c>
    </row>
  </sheetData>
  <sheetProtection algorithmName="SHA-512" hashValue="nxVn0s9JR+6tLopM9mMWRa0U6EVpB6u9/cS0kVhNLnpvprwS1YC5tWNz+gS4V5ab/T8S9Mci53uENvkEckjS5A==" saltValue="V/xb0PvllvOoFwzceRvWTg==" spinCount="100000" sheet="1" objects="1" scenarios="1"/>
  <mergeCells count="2">
    <mergeCell ref="A1:D1"/>
    <mergeCell ref="A2:D2"/>
  </mergeCells>
  <conditionalFormatting sqref="D6">
    <cfRule type="containsText" dxfId="4" priority="5" operator="containsText" text="Не">
      <formula>NOT(ISERROR(SEARCH("Не",D6)))</formula>
    </cfRule>
  </conditionalFormatting>
  <conditionalFormatting sqref="D7 D9">
    <cfRule type="containsText" dxfId="3" priority="4" operator="containsText" text="Не">
      <formula>NOT(ISERROR(SEARCH("Не",D7)))</formula>
    </cfRule>
  </conditionalFormatting>
  <conditionalFormatting sqref="D4:D5">
    <cfRule type="containsText" dxfId="2" priority="3" operator="containsText" text="Не">
      <formula>NOT(ISERROR(SEARCH("Не",D4)))</formula>
    </cfRule>
  </conditionalFormatting>
  <conditionalFormatting sqref="D10">
    <cfRule type="containsText" dxfId="1" priority="2" operator="containsText" text="Не">
      <formula>NOT(ISERROR(SEARCH("Не",D10)))</formula>
    </cfRule>
  </conditionalFormatting>
  <conditionalFormatting sqref="D8">
    <cfRule type="containsText" dxfId="0" priority="1" operator="containsText" text="Не">
      <formula>NOT(ISERROR(SEARCH("Не",D8)))</formula>
    </cfRule>
  </conditionalFormatting>
  <dataValidations count="2">
    <dataValidation type="decimal" allowBlank="1" showInputMessage="1" showErrorMessage="1" errorTitle="Внесете децимален број" error="Мора да внесете децимален број од 1 до 5" sqref="B9">
      <formula1>1</formula1>
      <formula2>5</formula2>
    </dataValidation>
    <dataValidation type="list" allowBlank="1" showInputMessage="1" showErrorMessage="1" sqref="B4:B8">
      <formula1>"ДА,НЕ"</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Talentirani ucenici</vt:lpstr>
      <vt:lpstr>Talentirani ucenici sportisti</vt:lpstr>
      <vt:lpstr>Socijalna poddrska</vt:lpstr>
      <vt:lpstr>Ucenici od struki</vt:lpstr>
      <vt:lpstr>Ucenici Romi</vt:lpstr>
      <vt:lpstr>Ucenici bez roditeli</vt:lpstr>
      <vt:lpstr>Ucenici so posebni potrebi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dc:creator>
  <cp:lastModifiedBy>Martin</cp:lastModifiedBy>
  <dcterms:created xsi:type="dcterms:W3CDTF">2020-10-27T15:05:37Z</dcterms:created>
  <dcterms:modified xsi:type="dcterms:W3CDTF">2020-10-28T13:03:39Z</dcterms:modified>
</cp:coreProperties>
</file>